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920" yWindow="0" windowWidth="21465" windowHeight="16440" tabRatio="593" activeTab="1"/>
  </bookViews>
  <sheets>
    <sheet name="Période 1" sheetId="1" r:id="rId1"/>
    <sheet name="Période 2" sheetId="2" r:id="rId2"/>
    <sheet name="Période 3" sheetId="3" r:id="rId3"/>
    <sheet name="Période 4" sheetId="4" r:id="rId4"/>
    <sheet name="Période 5" sheetId="5" r:id="rId5"/>
  </sheets>
  <definedNames>
    <definedName name="Excel_BuiltIn_Print_Area" localSheetId="0">'Période 1'!$A$1:$S$27</definedName>
    <definedName name="Période_1">#N/A</definedName>
    <definedName name="Période_2">#N/A</definedName>
    <definedName name="_xlnm.Print_Area" localSheetId="0">'Période 1'!$A$1:$S$37</definedName>
    <definedName name="_xlnm.Print_Area" localSheetId="1">'Période 2'!$A$1:$S$38</definedName>
    <definedName name="_xlnm.Print_Area" localSheetId="2">'Période 3'!$A$1:$S$33</definedName>
    <definedName name="_xlnm.Print_Area" localSheetId="3">'Période 4'!$A$1:$S$37</definedName>
    <definedName name="_xlnm.Print_Area" localSheetId="4">'Période 5'!$A$1:$S$35</definedName>
  </definedNames>
  <calcPr fullCalcOnLoad="1"/>
</workbook>
</file>

<file path=xl/comments1.xml><?xml version="1.0" encoding="utf-8"?>
<comments xmlns="http://schemas.openxmlformats.org/spreadsheetml/2006/main">
  <authors>
    <author>Laurent Cadreils</author>
  </authors>
  <commentList>
    <comment ref="B9" authorId="0">
      <text>
        <r>
          <rPr>
            <b/>
            <sz val="12"/>
            <color indexed="10"/>
            <rFont val="Arial"/>
            <family val="0"/>
          </rPr>
          <t>Comptabiliser le nombre d’heures de l’école de rattachement.</t>
        </r>
      </text>
    </comment>
  </commentList>
</comments>
</file>

<file path=xl/comments2.xml><?xml version="1.0" encoding="utf-8"?>
<comments xmlns="http://schemas.openxmlformats.org/spreadsheetml/2006/main">
  <authors>
    <author>Laurent Cadreils</author>
  </authors>
  <commentList>
    <comment ref="E11" authorId="0">
      <text>
        <r>
          <rPr>
            <sz val="9"/>
            <rFont val="Arial"/>
            <family val="2"/>
          </rPr>
          <t>C</t>
        </r>
        <r>
          <rPr>
            <sz val="11"/>
            <rFont val="Arial"/>
            <family val="0"/>
          </rPr>
          <t>omptabiliser soit le nombre d’heures de l’école de rattachement soit celui de l’école où est effectué le remplacement si celui-ci dure toute la semaine ou bien s’il est encadré par 2 jours de remplacement dans la même école.</t>
        </r>
        <r>
          <rPr>
            <sz val="9"/>
            <rFont val="Arial"/>
            <family val="2"/>
          </rPr>
          <t xml:space="preserve">
</t>
        </r>
      </text>
    </comment>
  </commentList>
</comments>
</file>

<file path=xl/comments4.xml><?xml version="1.0" encoding="utf-8"?>
<comments xmlns="http://schemas.openxmlformats.org/spreadsheetml/2006/main">
  <authors>
    <author>Laurent Cadreils</author>
  </authors>
  <commentList>
    <comment ref="B17" authorId="0">
      <text>
        <r>
          <rPr>
            <sz val="9"/>
            <rFont val="Arial"/>
            <family val="2"/>
          </rPr>
          <t>C</t>
        </r>
        <r>
          <rPr>
            <sz val="11"/>
            <rFont val="Arial"/>
            <family val="0"/>
          </rPr>
          <t>omptabiliser soit le nombre d’heures de l’école de rattachement soit celui de l’école où est effectué le remplacement si celui-ci dure toute la semaine ou bien s’il est encadré par 2 jours de remplacement dans la même école.</t>
        </r>
        <r>
          <rPr>
            <sz val="9"/>
            <rFont val="Arial"/>
            <family val="2"/>
          </rPr>
          <t xml:space="preserve">
</t>
        </r>
      </text>
    </comment>
  </commentList>
</comments>
</file>

<file path=xl/comments5.xml><?xml version="1.0" encoding="utf-8"?>
<comments xmlns="http://schemas.openxmlformats.org/spreadsheetml/2006/main">
  <authors>
    <author>Laurent Cadreils</author>
  </authors>
  <commentList>
    <comment ref="Q1" authorId="0">
      <text>
        <r>
          <rPr>
            <b/>
            <sz val="9"/>
            <rFont val="Arial"/>
            <family val="2"/>
          </rPr>
          <t>Laurent Cadreils:</t>
        </r>
        <r>
          <rPr>
            <sz val="9"/>
            <rFont val="Arial"/>
            <family val="2"/>
          </rPr>
          <t xml:space="preserve">
</t>
        </r>
      </text>
    </comment>
    <comment ref="K9" authorId="0">
      <text>
        <r>
          <rPr>
            <sz val="9"/>
            <rFont val="Arial"/>
            <family val="2"/>
          </rPr>
          <t>C</t>
        </r>
        <r>
          <rPr>
            <sz val="11"/>
            <rFont val="Arial"/>
            <family val="0"/>
          </rPr>
          <t>omptabiliser soit le nombre d’heures de l’école de rattachement soit celui de l’école où est effectué le remplacement si celui-ci dure toute la semaine ou bien s’il est encadré par 2 jours de remplacement dans la même école.</t>
        </r>
        <r>
          <rPr>
            <sz val="9"/>
            <rFont val="Arial"/>
            <family val="2"/>
          </rPr>
          <t xml:space="preserve">
</t>
        </r>
      </text>
    </comment>
    <comment ref="B13" authorId="0">
      <text>
        <r>
          <rPr>
            <sz val="9"/>
            <rFont val="Arial"/>
            <family val="2"/>
          </rPr>
          <t>C</t>
        </r>
        <r>
          <rPr>
            <sz val="11"/>
            <rFont val="Arial"/>
            <family val="0"/>
          </rPr>
          <t>omptabiliser soit le nombre d’heures de l’école de rattachement soit celui de l’école où est effectué le remplacement si celui-ci dure toute la semaine ou bien s’il est encadré par 2 jours de remplacement dans la même école.</t>
        </r>
        <r>
          <rPr>
            <sz val="9"/>
            <rFont val="Arial"/>
            <family val="2"/>
          </rPr>
          <t xml:space="preserve">
</t>
        </r>
      </text>
    </comment>
  </commentList>
</comments>
</file>

<file path=xl/sharedStrings.xml><?xml version="1.0" encoding="utf-8"?>
<sst xmlns="http://schemas.openxmlformats.org/spreadsheetml/2006/main" count="319" uniqueCount="34">
  <si>
    <t>Nom :</t>
  </si>
  <si>
    <t>Prénom :</t>
  </si>
  <si>
    <t>École de rattachement :</t>
  </si>
  <si>
    <t xml:space="preserve">Circonscription : </t>
  </si>
  <si>
    <t>Période 1</t>
  </si>
  <si>
    <t>lundi</t>
  </si>
  <si>
    <t>mardi</t>
  </si>
  <si>
    <t>mercredi</t>
  </si>
  <si>
    <t>jeudi</t>
  </si>
  <si>
    <t>vendredi</t>
  </si>
  <si>
    <t>Service 
effectué
dans la 
semaine</t>
  </si>
  <si>
    <t>Solde
de la
semaine</t>
  </si>
  <si>
    <t>école</t>
  </si>
  <si>
    <r>
      <t xml:space="preserve">Dans les cellules "école", inscrire pour mémoire, le nom de l'école d'exercice.
</t>
    </r>
    <r>
      <rPr>
        <b/>
        <i/>
        <sz val="10"/>
        <color indexed="63"/>
        <rFont val="Arial"/>
        <family val="2"/>
      </rPr>
      <t>Dans les cellules bleues, saisir la durée horaire effectuée : Pour 6 h de classe, saisir : 6:00 ; pour 5h30, saisir : 5:30 ; etc …</t>
    </r>
  </si>
  <si>
    <t>date</t>
  </si>
  <si>
    <t>heures</t>
  </si>
  <si>
    <t>Total 
récupéré</t>
  </si>
  <si>
    <t>Reste à 
récupérer</t>
  </si>
  <si>
    <r>
      <t>http://www.legifrance.gouv.fr/affichTexte.do?cidTexte=JORFTEXT000029390985&amp;dateTexte=&amp;categorieLien=id</t>
    </r>
    <r>
      <rPr>
        <sz val="10"/>
        <rFont val="Arial"/>
        <family val="2"/>
      </rPr>
      <t xml:space="preserve"> </t>
    </r>
  </si>
  <si>
    <t>Période 2</t>
  </si>
  <si>
    <t>Cumul 
sur l'année</t>
  </si>
  <si>
    <t>Période 3</t>
  </si>
  <si>
    <t>Période 4</t>
  </si>
  <si>
    <t>Période 5</t>
  </si>
  <si>
    <t>Récupération des heures</t>
  </si>
  <si>
    <t>Indiquer ci-contre les dates (pour mémoire) ainsi que les heures récupérées sur la période.</t>
  </si>
  <si>
    <t>Solde à récupérer* : voir le Décret n° 2014-942 du 20 août 2014 relatif aux obligations de service des personnels enseignants du premier degré :</t>
  </si>
  <si>
    <t>mercredi (ou le samedi de la même semaine)</t>
  </si>
  <si>
    <t>PRÉ RENTRÉE *</t>
  </si>
  <si>
    <r>
      <rPr>
        <sz val="10"/>
        <rFont val="Arial"/>
        <family val="2"/>
      </rPr>
      <t>FÉRIÉ</t>
    </r>
    <r>
      <rPr>
        <sz val="10"/>
        <color indexed="9"/>
        <rFont val="Arial"/>
        <family val="2"/>
      </rPr>
      <t xml:space="preserve"> </t>
    </r>
    <r>
      <rPr>
        <sz val="10"/>
        <color indexed="10"/>
        <rFont val="Arial"/>
        <family val="0"/>
      </rPr>
      <t>*</t>
    </r>
  </si>
  <si>
    <t>Solde 
à récupérer* pour la
période</t>
  </si>
  <si>
    <t>SNUipp-FSU.28</t>
  </si>
  <si>
    <t>snu28@snuipp.fr</t>
  </si>
  <si>
    <t>02.37.21.15.32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</si>
</sst>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00&quot; € &quot;;\-* #,##0.00&quot; € &quot;;\ * \-#&quot; € &quot;;@\ "/>
    <numFmt numFmtId="165" formatCode="dd/mm"/>
    <numFmt numFmtId="166" formatCode="[hh]:mm"/>
    <numFmt numFmtId="167" formatCode="h:mm;@"/>
    <numFmt numFmtId="168" formatCode="\+hh:mm\ ;\-hh:mm\ "/>
    <numFmt numFmtId="169" formatCode="0&quot; h&quot;"/>
    <numFmt numFmtId="170" formatCode="\+[hh]:mm;\-[hh]:mm"/>
    <numFmt numFmtId="171" formatCode="\+0.00\ ;\-0.00\ "/>
    <numFmt numFmtId="172" formatCode="ddd\-dd\-mmm"/>
  </numFmts>
  <fonts count="56">
    <font>
      <sz val="10"/>
      <name val="Arial"/>
      <family val="2"/>
    </font>
    <font>
      <sz val="11"/>
      <color indexed="8"/>
      <name val="Calibri"/>
      <family val="2"/>
    </font>
    <font>
      <b/>
      <sz val="10"/>
      <name val="Arial"/>
      <family val="2"/>
    </font>
    <font>
      <u val="single"/>
      <sz val="10"/>
      <color indexed="12"/>
      <name val="Arial"/>
      <family val="2"/>
    </font>
    <font>
      <b/>
      <sz val="16"/>
      <name val="Arial"/>
      <family val="2"/>
    </font>
    <font>
      <sz val="10"/>
      <color indexed="9"/>
      <name val="Arial"/>
      <family val="2"/>
    </font>
    <font>
      <i/>
      <sz val="10"/>
      <color indexed="63"/>
      <name val="Arial"/>
      <family val="2"/>
    </font>
    <font>
      <b/>
      <i/>
      <sz val="10"/>
      <color indexed="63"/>
      <name val="Arial"/>
      <family val="2"/>
    </font>
    <font>
      <sz val="10"/>
      <color indexed="12"/>
      <name val="Arial"/>
      <family val="2"/>
    </font>
    <font>
      <sz val="9"/>
      <name val="Arial"/>
      <family val="2"/>
    </font>
    <font>
      <b/>
      <sz val="9"/>
      <name val="Arial"/>
      <family val="2"/>
    </font>
    <font>
      <sz val="8"/>
      <name val="Arial"/>
      <family val="2"/>
    </font>
    <font>
      <sz val="10"/>
      <color indexed="10"/>
      <name val="Arial"/>
      <family val="0"/>
    </font>
    <font>
      <sz val="11"/>
      <name val="Arial"/>
      <family val="0"/>
    </font>
    <font>
      <b/>
      <sz val="12"/>
      <color indexed="10"/>
      <name val="Arial"/>
      <family val="0"/>
    </font>
    <font>
      <b/>
      <sz val="10"/>
      <color indexed="10"/>
      <name val="Arial"/>
      <family val="0"/>
    </font>
    <font>
      <sz val="9"/>
      <color indexed="10"/>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0"/>
    </font>
    <font>
      <b/>
      <sz val="10"/>
      <color rgb="FFFF0000"/>
      <name val="Arial"/>
      <family val="0"/>
    </font>
    <font>
      <sz val="9"/>
      <color rgb="FFFF0000"/>
      <name val="Arial"/>
      <family val="0"/>
    </font>
    <font>
      <sz val="10"/>
      <color theme="1"/>
      <name val="Arial"/>
      <family val="0"/>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theme="0"/>
        <bgColor indexed="64"/>
      </patternFill>
    </fill>
    <fill>
      <patternFill patternType="solid">
        <fgColor indexed="26"/>
        <bgColor indexed="64"/>
      </patternFill>
    </fill>
    <fill>
      <patternFill patternType="solid">
        <fgColor theme="8"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hair">
        <color indexed="8"/>
      </bottom>
    </border>
    <border>
      <left style="hair">
        <color indexed="8"/>
      </left>
      <right style="hair">
        <color indexed="8"/>
      </right>
      <top/>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border>
    <border>
      <left style="hair">
        <color indexed="8"/>
      </left>
      <right style="hair">
        <color indexed="8"/>
      </right>
      <top/>
      <bottom style="hair">
        <color indexed="8"/>
      </bottom>
    </border>
    <border>
      <left/>
      <right style="hair">
        <color indexed="8"/>
      </right>
      <top style="hair">
        <color indexed="8"/>
      </top>
      <bottom style="hair">
        <color indexed="8"/>
      </bottom>
    </border>
    <border>
      <left/>
      <right style="hair">
        <color indexed="8"/>
      </right>
      <top/>
      <bottom style="hair">
        <color indexed="8"/>
      </bottom>
    </border>
    <border>
      <left/>
      <right style="hair">
        <color indexed="8"/>
      </right>
      <top style="hair">
        <color indexed="8"/>
      </top>
      <bottom/>
    </border>
    <border>
      <left style="hair">
        <color indexed="8"/>
      </left>
      <right/>
      <top style="hair">
        <color indexed="8"/>
      </top>
      <bottom/>
    </border>
    <border>
      <left/>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style="medium"/>
      <right style="medium"/>
      <top style="medium"/>
      <bottom/>
    </border>
    <border>
      <left style="medium"/>
      <right style="medium"/>
      <top/>
      <bottom style="medium"/>
    </border>
    <border>
      <left style="hair">
        <color indexed="8"/>
      </left>
      <right style="hair">
        <color indexed="23"/>
      </right>
      <top style="hair">
        <color indexed="8"/>
      </top>
      <bottom style="hair">
        <color indexed="8"/>
      </bottom>
    </border>
    <border>
      <left style="hair">
        <color indexed="23"/>
      </left>
      <right style="hair">
        <color indexed="8"/>
      </right>
      <top style="hair">
        <color indexed="8"/>
      </top>
      <bottom style="hair">
        <color indexed="23"/>
      </bottom>
    </border>
    <border>
      <left style="hair">
        <color indexed="23"/>
      </left>
      <right style="hair">
        <color indexed="8"/>
      </right>
      <top style="hair">
        <color indexed="23"/>
      </top>
      <bottom style="hair">
        <color indexed="8"/>
      </bottom>
    </border>
    <border>
      <left/>
      <right/>
      <top style="hair">
        <color indexed="8"/>
      </top>
      <bottom style="hair">
        <color indexed="8"/>
      </bottom>
    </border>
    <border>
      <left style="hair">
        <color indexed="8"/>
      </left>
      <right/>
      <top/>
      <bottom/>
    </border>
    <border>
      <left style="hair">
        <color indexed="23"/>
      </left>
      <right/>
      <top style="hair">
        <color indexed="23"/>
      </top>
      <bottom style="hair">
        <color indexed="8"/>
      </bottom>
    </border>
    <border>
      <left/>
      <right style="hair">
        <color indexed="8"/>
      </right>
      <top style="hair">
        <color indexed="23"/>
      </top>
      <bottom style="hair">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164" fontId="0" fillId="0" borderId="0" applyFill="0" applyBorder="0" applyAlignment="0" applyProtection="0"/>
    <xf numFmtId="0" fontId="40" fillId="29"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0" fillId="0" borderId="0" applyNumberFormat="0" applyFill="0" applyBorder="0" applyAlignment="0" applyProtection="0"/>
    <xf numFmtId="0" fontId="50" fillId="32" borderId="9" applyNumberFormat="0" applyAlignment="0" applyProtection="0"/>
  </cellStyleXfs>
  <cellXfs count="119">
    <xf numFmtId="0" fontId="0" fillId="0" borderId="0" xfId="0" applyAlignment="1">
      <alignment/>
    </xf>
    <xf numFmtId="0" fontId="2" fillId="0" borderId="0" xfId="0" applyFont="1" applyAlignment="1">
      <alignment/>
    </xf>
    <xf numFmtId="0" fontId="3" fillId="0" borderId="0" xfId="46" applyFont="1" applyAlignment="1">
      <alignment/>
    </xf>
    <xf numFmtId="0" fontId="2" fillId="0" borderId="0" xfId="0" applyFont="1" applyAlignment="1">
      <alignment horizontal="right"/>
    </xf>
    <xf numFmtId="0" fontId="0" fillId="0" borderId="0" xfId="0" applyAlignment="1">
      <alignment horizontal="left"/>
    </xf>
    <xf numFmtId="165" fontId="4" fillId="0" borderId="0" xfId="0" applyNumberFormat="1" applyFont="1" applyBorder="1" applyAlignment="1">
      <alignment horizontal="center"/>
    </xf>
    <xf numFmtId="165" fontId="4" fillId="0" borderId="0" xfId="0" applyNumberFormat="1" applyFont="1" applyAlignment="1">
      <alignment horizontal="center"/>
    </xf>
    <xf numFmtId="0" fontId="0" fillId="0" borderId="10" xfId="0" applyBorder="1" applyAlignment="1">
      <alignment horizontal="center" vertical="center"/>
    </xf>
    <xf numFmtId="46" fontId="2" fillId="0" borderId="0" xfId="0" applyNumberFormat="1"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0" xfId="0" applyFont="1" applyAlignment="1">
      <alignment horizontal="center" vertical="center"/>
    </xf>
    <xf numFmtId="0" fontId="0" fillId="0" borderId="11" xfId="0" applyFont="1" applyBorder="1" applyAlignment="1" applyProtection="1">
      <alignment horizontal="left" vertical="center"/>
      <protection locked="0"/>
    </xf>
    <xf numFmtId="167" fontId="0" fillId="0" borderId="13" xfId="0" applyNumberFormat="1" applyFill="1" applyBorder="1" applyAlignment="1">
      <alignment horizontal="right"/>
    </xf>
    <xf numFmtId="167" fontId="0" fillId="0" borderId="11" xfId="0" applyNumberFormat="1" applyBorder="1" applyAlignment="1">
      <alignment horizontal="center" vertical="center"/>
    </xf>
    <xf numFmtId="170" fontId="0" fillId="33" borderId="14" xfId="0" applyNumberFormat="1" applyFill="1" applyBorder="1" applyAlignment="1">
      <alignment/>
    </xf>
    <xf numFmtId="167" fontId="0" fillId="0" borderId="0" xfId="0" applyNumberFormat="1" applyAlignment="1">
      <alignment/>
    </xf>
    <xf numFmtId="2" fontId="0" fillId="0" borderId="13" xfId="0" applyNumberFormat="1" applyFill="1" applyBorder="1" applyAlignment="1">
      <alignment horizontal="right"/>
    </xf>
    <xf numFmtId="0" fontId="0" fillId="0" borderId="0" xfId="0" applyBorder="1" applyAlignment="1">
      <alignment horizontal="center" vertical="center"/>
    </xf>
    <xf numFmtId="0" fontId="2" fillId="0" borderId="12" xfId="0" applyFont="1" applyBorder="1" applyAlignment="1">
      <alignment horizontal="right" vertical="center" wrapText="1"/>
    </xf>
    <xf numFmtId="20" fontId="0" fillId="33" borderId="15" xfId="0" applyNumberFormat="1" applyFont="1" applyFill="1" applyBorder="1" applyAlignment="1">
      <alignment vertical="center"/>
    </xf>
    <xf numFmtId="0" fontId="0" fillId="0" borderId="12" xfId="0" applyFont="1" applyBorder="1" applyAlignment="1">
      <alignment horizontal="center"/>
    </xf>
    <xf numFmtId="0" fontId="0" fillId="0" borderId="0" xfId="0" applyFont="1" applyAlignment="1">
      <alignment horizontal="right"/>
    </xf>
    <xf numFmtId="20" fontId="0" fillId="0" borderId="0" xfId="0" applyNumberFormat="1" applyAlignment="1">
      <alignment horizontal="center"/>
    </xf>
    <xf numFmtId="0" fontId="2" fillId="0" borderId="12" xfId="0" applyFont="1" applyBorder="1" applyAlignment="1">
      <alignment horizontal="right" wrapText="1"/>
    </xf>
    <xf numFmtId="0" fontId="3" fillId="0" borderId="0" xfId="46" applyAlignment="1" applyProtection="1">
      <alignment/>
      <protection hidden="1"/>
    </xf>
    <xf numFmtId="0" fontId="3" fillId="0" borderId="0" xfId="46" applyNumberFormat="1" applyFont="1" applyFill="1" applyBorder="1" applyAlignment="1" applyProtection="1">
      <alignment/>
      <protection/>
    </xf>
    <xf numFmtId="0" fontId="0" fillId="0" borderId="0" xfId="0" applyFont="1" applyAlignment="1">
      <alignment/>
    </xf>
    <xf numFmtId="20" fontId="0" fillId="0" borderId="0" xfId="0" applyNumberFormat="1" applyAlignment="1">
      <alignment/>
    </xf>
    <xf numFmtId="170" fontId="0" fillId="33" borderId="16" xfId="0" applyNumberFormat="1" applyFill="1" applyBorder="1" applyAlignment="1">
      <alignment/>
    </xf>
    <xf numFmtId="0" fontId="2" fillId="0" borderId="0" xfId="0" applyFont="1" applyBorder="1" applyAlignment="1">
      <alignment horizontal="right" vertical="center" wrapText="1"/>
    </xf>
    <xf numFmtId="0" fontId="0" fillId="0" borderId="0" xfId="0" applyNumberFormat="1" applyFill="1" applyBorder="1" applyAlignment="1">
      <alignment vertical="center"/>
    </xf>
    <xf numFmtId="172" fontId="10" fillId="0" borderId="0" xfId="0" applyNumberFormat="1" applyFont="1" applyAlignment="1">
      <alignment vertical="center"/>
    </xf>
    <xf numFmtId="0" fontId="0" fillId="0" borderId="0" xfId="0" applyAlignment="1">
      <alignment horizontal="right" vertical="center"/>
    </xf>
    <xf numFmtId="0" fontId="0" fillId="0" borderId="0" xfId="0" applyAlignment="1">
      <alignment vertical="center"/>
    </xf>
    <xf numFmtId="171" fontId="5" fillId="33" borderId="12" xfId="0" applyNumberFormat="1" applyFont="1" applyFill="1" applyBorder="1" applyAlignment="1">
      <alignment vertical="center"/>
    </xf>
    <xf numFmtId="0" fontId="0" fillId="0" borderId="11" xfId="0" applyBorder="1" applyAlignment="1">
      <alignment horizontal="center" vertical="center"/>
    </xf>
    <xf numFmtId="0" fontId="0" fillId="0" borderId="0" xfId="0" applyBorder="1" applyAlignment="1">
      <alignment/>
    </xf>
    <xf numFmtId="0" fontId="2" fillId="0" borderId="0" xfId="0" applyFont="1" applyBorder="1" applyAlignment="1">
      <alignment horizontal="center" vertical="center"/>
    </xf>
    <xf numFmtId="0" fontId="2" fillId="0" borderId="15" xfId="0" applyFont="1" applyBorder="1" applyAlignment="1">
      <alignment horizontal="center" vertical="center" wrapText="1"/>
    </xf>
    <xf numFmtId="0" fontId="0" fillId="0" borderId="0" xfId="0" applyFont="1" applyBorder="1" applyAlignment="1" applyProtection="1">
      <alignment horizontal="left" vertical="center"/>
      <protection locked="0"/>
    </xf>
    <xf numFmtId="2" fontId="0" fillId="0" borderId="17" xfId="0" applyNumberFormat="1" applyFill="1" applyBorder="1" applyAlignment="1">
      <alignment horizontal="right"/>
    </xf>
    <xf numFmtId="0" fontId="0" fillId="0" borderId="0" xfId="0" applyFill="1" applyBorder="1" applyAlignment="1">
      <alignment vertical="center"/>
    </xf>
    <xf numFmtId="0" fontId="0" fillId="0" borderId="10" xfId="0" applyBorder="1" applyAlignment="1">
      <alignment horizontal="right" vertical="center"/>
    </xf>
    <xf numFmtId="0" fontId="0" fillId="0" borderId="0" xfId="0" applyAlignment="1">
      <alignment horizontal="right"/>
    </xf>
    <xf numFmtId="167" fontId="0" fillId="0" borderId="0" xfId="0" applyNumberFormat="1" applyFill="1" applyBorder="1" applyAlignment="1" applyProtection="1">
      <alignment vertical="center"/>
      <protection locked="0"/>
    </xf>
    <xf numFmtId="167" fontId="0" fillId="0" borderId="0" xfId="0" applyNumberFormat="1" applyFill="1" applyBorder="1" applyAlignment="1">
      <alignment/>
    </xf>
    <xf numFmtId="172" fontId="10" fillId="0" borderId="0" xfId="0" applyNumberFormat="1" applyFont="1" applyFill="1" applyBorder="1" applyAlignment="1">
      <alignment vertical="center"/>
    </xf>
    <xf numFmtId="0" fontId="0" fillId="0" borderId="0" xfId="0" applyFill="1" applyBorder="1" applyAlignment="1">
      <alignment/>
    </xf>
    <xf numFmtId="172" fontId="2" fillId="0" borderId="0" xfId="0" applyNumberFormat="1" applyFont="1" applyFill="1" applyBorder="1" applyAlignment="1">
      <alignment vertical="center"/>
    </xf>
    <xf numFmtId="0" fontId="2" fillId="0" borderId="0" xfId="0" applyFont="1" applyFill="1" applyBorder="1" applyAlignment="1">
      <alignment horizontal="right" vertical="center" wrapText="1"/>
    </xf>
    <xf numFmtId="2" fontId="5" fillId="0" borderId="0" xfId="0" applyNumberFormat="1" applyFont="1" applyFill="1" applyBorder="1" applyAlignment="1">
      <alignment vertical="center"/>
    </xf>
    <xf numFmtId="0" fontId="0" fillId="0" borderId="0" xfId="0" applyAlignment="1">
      <alignment horizontal="center" vertical="center"/>
    </xf>
    <xf numFmtId="20" fontId="0" fillId="33" borderId="12" xfId="0" applyNumberFormat="1" applyFill="1" applyBorder="1" applyAlignment="1" applyProtection="1">
      <alignment horizontal="center" vertical="center"/>
      <protection locked="0"/>
    </xf>
    <xf numFmtId="14" fontId="0" fillId="33" borderId="12" xfId="0" applyNumberFormat="1" applyFill="1" applyBorder="1" applyAlignment="1" applyProtection="1">
      <alignment horizontal="center" vertical="center"/>
      <protection locked="0"/>
    </xf>
    <xf numFmtId="0" fontId="51" fillId="0" borderId="0" xfId="0" applyFont="1" applyAlignment="1">
      <alignment/>
    </xf>
    <xf numFmtId="0" fontId="0" fillId="0" borderId="0" xfId="0" applyNumberFormat="1" applyFont="1" applyFill="1" applyBorder="1" applyAlignment="1">
      <alignment horizontal="right" vertical="center"/>
    </xf>
    <xf numFmtId="20" fontId="0" fillId="33" borderId="12" xfId="0" applyNumberFormat="1" applyFont="1" applyFill="1" applyBorder="1" applyAlignment="1">
      <alignment horizontal="right" vertical="center" wrapText="1"/>
    </xf>
    <xf numFmtId="14" fontId="0" fillId="33" borderId="12" xfId="0" applyNumberFormat="1" applyFont="1" applyFill="1" applyBorder="1" applyAlignment="1" applyProtection="1">
      <alignment horizontal="center" vertical="center"/>
      <protection locked="0"/>
    </xf>
    <xf numFmtId="20" fontId="0" fillId="33" borderId="12" xfId="0" applyNumberFormat="1" applyFont="1" applyFill="1" applyBorder="1" applyAlignment="1" applyProtection="1">
      <alignment horizontal="center" vertical="center"/>
      <protection locked="0"/>
    </xf>
    <xf numFmtId="0" fontId="0" fillId="0" borderId="0" xfId="0" applyFont="1" applyAlignment="1">
      <alignment horizontal="center" vertical="center"/>
    </xf>
    <xf numFmtId="168" fontId="0" fillId="0" borderId="0" xfId="0" applyNumberFormat="1" applyFont="1" applyFill="1" applyBorder="1" applyAlignment="1">
      <alignment horizontal="right" vertical="center"/>
    </xf>
    <xf numFmtId="22" fontId="2" fillId="0" borderId="0" xfId="0" applyNumberFormat="1" applyFont="1" applyAlignment="1">
      <alignment horizontal="center" vertical="center"/>
    </xf>
    <xf numFmtId="0" fontId="52" fillId="0" borderId="0" xfId="0" applyFont="1" applyAlignment="1">
      <alignment/>
    </xf>
    <xf numFmtId="167" fontId="0" fillId="0" borderId="0" xfId="0" applyNumberFormat="1" applyFill="1" applyAlignment="1">
      <alignment/>
    </xf>
    <xf numFmtId="172" fontId="10" fillId="0" borderId="0" xfId="0" applyNumberFormat="1" applyFont="1" applyFill="1" applyAlignment="1">
      <alignment vertical="center"/>
    </xf>
    <xf numFmtId="0" fontId="0" fillId="0" borderId="0" xfId="0" applyFill="1" applyAlignment="1">
      <alignment/>
    </xf>
    <xf numFmtId="172" fontId="2" fillId="0" borderId="0" xfId="0" applyNumberFormat="1" applyFont="1" applyFill="1" applyAlignment="1">
      <alignment vertical="center"/>
    </xf>
    <xf numFmtId="167" fontId="0" fillId="34" borderId="0" xfId="0" applyNumberFormat="1" applyFill="1" applyBorder="1" applyAlignment="1" applyProtection="1">
      <alignment vertical="center"/>
      <protection locked="0"/>
    </xf>
    <xf numFmtId="20" fontId="5" fillId="33" borderId="12" xfId="0" applyNumberFormat="1" applyFont="1" applyFill="1" applyBorder="1" applyAlignment="1">
      <alignment horizontal="right" vertical="center"/>
    </xf>
    <xf numFmtId="20" fontId="5" fillId="33" borderId="12" xfId="0" applyNumberFormat="1" applyFont="1" applyFill="1" applyBorder="1" applyAlignment="1">
      <alignment horizontal="right" vertical="center" wrapText="1"/>
    </xf>
    <xf numFmtId="0" fontId="3" fillId="0" borderId="0" xfId="46" applyAlignment="1">
      <alignment/>
    </xf>
    <xf numFmtId="0" fontId="0" fillId="35" borderId="18" xfId="0" applyFill="1" applyBorder="1" applyAlignment="1">
      <alignment horizontal="center" vertical="center"/>
    </xf>
    <xf numFmtId="0" fontId="0" fillId="35" borderId="19" xfId="0" applyFill="1" applyBorder="1" applyAlignment="1">
      <alignment horizontal="center" vertical="center"/>
    </xf>
    <xf numFmtId="0" fontId="0" fillId="35" borderId="17" xfId="0" applyFill="1" applyBorder="1" applyAlignment="1">
      <alignment horizontal="center" vertical="center"/>
    </xf>
    <xf numFmtId="0" fontId="8" fillId="35" borderId="20" xfId="0" applyFont="1" applyFill="1" applyBorder="1" applyAlignment="1">
      <alignment horizontal="center" vertical="center"/>
    </xf>
    <xf numFmtId="0" fontId="8" fillId="35" borderId="10" xfId="0" applyFont="1" applyFill="1" applyBorder="1" applyAlignment="1">
      <alignment horizontal="center" vertical="center"/>
    </xf>
    <xf numFmtId="0" fontId="8" fillId="35" borderId="16" xfId="0" applyFont="1" applyFill="1" applyBorder="1" applyAlignment="1">
      <alignment horizontal="center" vertical="center"/>
    </xf>
    <xf numFmtId="0" fontId="53" fillId="0" borderId="0" xfId="0" applyFont="1" applyBorder="1" applyAlignment="1">
      <alignment horizontal="right" vertical="center" wrapText="1"/>
    </xf>
    <xf numFmtId="0" fontId="6" fillId="35" borderId="18" xfId="0" applyFont="1" applyFill="1" applyBorder="1" applyAlignment="1">
      <alignment horizontal="left" vertical="center" wrapText="1"/>
    </xf>
    <xf numFmtId="0" fontId="6" fillId="35" borderId="19" xfId="0" applyFont="1" applyFill="1" applyBorder="1" applyAlignment="1">
      <alignment horizontal="left" vertical="center" wrapText="1"/>
    </xf>
    <xf numFmtId="0" fontId="6" fillId="35" borderId="17" xfId="0" applyFont="1" applyFill="1" applyBorder="1" applyAlignment="1">
      <alignment horizontal="left" vertical="center" wrapText="1"/>
    </xf>
    <xf numFmtId="0" fontId="6" fillId="35" borderId="20" xfId="0" applyFont="1" applyFill="1" applyBorder="1" applyAlignment="1">
      <alignment horizontal="left" vertical="center" wrapText="1"/>
    </xf>
    <xf numFmtId="0" fontId="6" fillId="35" borderId="10" xfId="0" applyFont="1" applyFill="1" applyBorder="1" applyAlignment="1">
      <alignment horizontal="left" vertical="center" wrapText="1"/>
    </xf>
    <xf numFmtId="0" fontId="6" fillId="35" borderId="16" xfId="0" applyFont="1" applyFill="1" applyBorder="1" applyAlignment="1">
      <alignment horizontal="left" vertical="center" wrapText="1"/>
    </xf>
    <xf numFmtId="0" fontId="6" fillId="35" borderId="12" xfId="0" applyFont="1" applyFill="1" applyBorder="1" applyAlignment="1">
      <alignment horizontal="center" vertical="center" wrapText="1"/>
    </xf>
    <xf numFmtId="0" fontId="2" fillId="0" borderId="12" xfId="0" applyFont="1" applyBorder="1" applyAlignment="1">
      <alignment horizontal="right" vertical="center" wrapText="1"/>
    </xf>
    <xf numFmtId="21" fontId="0" fillId="0" borderId="0" xfId="0" applyNumberFormat="1" applyAlignment="1">
      <alignment horizontal="center" vertical="center"/>
    </xf>
    <xf numFmtId="0" fontId="2" fillId="0" borderId="21" xfId="0" applyFont="1" applyBorder="1" applyAlignment="1">
      <alignment horizontal="right" vertical="center" wrapText="1"/>
    </xf>
    <xf numFmtId="0" fontId="0" fillId="0" borderId="22" xfId="0" applyBorder="1" applyAlignment="1">
      <alignment horizontal="right" vertical="center" wrapText="1"/>
    </xf>
    <xf numFmtId="0" fontId="2" fillId="0" borderId="23" xfId="0" applyFont="1" applyBorder="1" applyAlignment="1">
      <alignment horizontal="right" vertical="center" wrapText="1"/>
    </xf>
    <xf numFmtId="165" fontId="0" fillId="0" borderId="24" xfId="0" applyNumberFormat="1" applyBorder="1" applyAlignment="1">
      <alignment horizontal="center" vertical="center"/>
    </xf>
    <xf numFmtId="0" fontId="0" fillId="0" borderId="25" xfId="0" applyFont="1" applyBorder="1" applyAlignment="1" applyProtection="1">
      <alignment horizontal="left" vertical="center"/>
      <protection locked="0"/>
    </xf>
    <xf numFmtId="166" fontId="0" fillId="0" borderId="12" xfId="0" applyNumberFormat="1" applyFill="1" applyBorder="1" applyAlignment="1">
      <alignment horizontal="right" vertical="center"/>
    </xf>
    <xf numFmtId="168" fontId="5" fillId="33" borderId="12" xfId="0" applyNumberFormat="1" applyFont="1" applyFill="1" applyBorder="1" applyAlignment="1">
      <alignment horizontal="right" vertical="center"/>
    </xf>
    <xf numFmtId="167" fontId="0" fillId="33" borderId="26" xfId="0" applyNumberFormat="1" applyFill="1" applyBorder="1" applyAlignment="1" applyProtection="1">
      <alignment horizontal="center" vertical="center"/>
      <protection locked="0"/>
    </xf>
    <xf numFmtId="167" fontId="54" fillId="36" borderId="26" xfId="0" applyNumberFormat="1" applyFont="1" applyFill="1" applyBorder="1" applyAlignment="1" applyProtection="1">
      <alignment horizontal="center" vertical="center"/>
      <protection/>
    </xf>
    <xf numFmtId="165" fontId="4" fillId="0" borderId="0" xfId="0" applyNumberFormat="1" applyFont="1" applyBorder="1" applyAlignment="1">
      <alignment horizontal="center"/>
    </xf>
    <xf numFmtId="0" fontId="2" fillId="0" borderId="12" xfId="0" applyFont="1" applyBorder="1" applyAlignment="1">
      <alignment horizontal="center" vertical="center"/>
    </xf>
    <xf numFmtId="0" fontId="2" fillId="0" borderId="2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right"/>
    </xf>
    <xf numFmtId="0" fontId="0" fillId="0" borderId="15" xfId="0" applyBorder="1" applyAlignment="1" applyProtection="1">
      <alignment horizontal="left"/>
      <protection locked="0"/>
    </xf>
    <xf numFmtId="0" fontId="0" fillId="0" borderId="0" xfId="0" applyBorder="1" applyAlignment="1">
      <alignment/>
    </xf>
    <xf numFmtId="0" fontId="2" fillId="0" borderId="28" xfId="0" applyFont="1" applyBorder="1" applyAlignment="1">
      <alignment horizontal="right"/>
    </xf>
    <xf numFmtId="0" fontId="2" fillId="0" borderId="20" xfId="0" applyFont="1" applyBorder="1" applyAlignment="1">
      <alignment horizontal="right"/>
    </xf>
    <xf numFmtId="0" fontId="0" fillId="35" borderId="13" xfId="0" applyFont="1" applyFill="1" applyBorder="1" applyAlignment="1">
      <alignment horizontal="center" vertical="center"/>
    </xf>
    <xf numFmtId="0" fontId="8" fillId="35" borderId="14" xfId="0" applyFont="1" applyFill="1" applyBorder="1" applyAlignment="1">
      <alignment horizontal="center" vertical="center"/>
    </xf>
    <xf numFmtId="20" fontId="5" fillId="36" borderId="29" xfId="0" applyNumberFormat="1" applyFont="1" applyFill="1" applyBorder="1" applyAlignment="1" applyProtection="1">
      <alignment horizontal="center" vertical="center"/>
      <protection/>
    </xf>
    <xf numFmtId="20" fontId="5" fillId="36" borderId="30" xfId="0" applyNumberFormat="1" applyFont="1" applyFill="1" applyBorder="1" applyAlignment="1" applyProtection="1">
      <alignment horizontal="center" vertical="center"/>
      <protection/>
    </xf>
    <xf numFmtId="0" fontId="2" fillId="0" borderId="21" xfId="0" applyFont="1" applyBorder="1" applyAlignment="1">
      <alignment horizontal="right"/>
    </xf>
    <xf numFmtId="0" fontId="0" fillId="0" borderId="15" xfId="0" applyBorder="1" applyAlignment="1" applyProtection="1">
      <alignment horizontal="left"/>
      <protection/>
    </xf>
    <xf numFmtId="0" fontId="9" fillId="0" borderId="0" xfId="0" applyFont="1" applyBorder="1" applyAlignment="1">
      <alignment horizontal="right" vertical="center" wrapText="1"/>
    </xf>
    <xf numFmtId="167" fontId="0" fillId="33" borderId="29" xfId="0" applyNumberFormat="1" applyFill="1" applyBorder="1" applyAlignment="1" applyProtection="1">
      <alignment horizontal="center" vertical="center"/>
      <protection locked="0"/>
    </xf>
    <xf numFmtId="167" fontId="0" fillId="33" borderId="30" xfId="0" applyNumberFormat="1" applyFill="1" applyBorder="1" applyAlignment="1" applyProtection="1">
      <alignment horizontal="center" vertical="center"/>
      <protection locked="0"/>
    </xf>
    <xf numFmtId="20" fontId="5" fillId="36" borderId="26" xfId="0" applyNumberFormat="1" applyFont="1" applyFill="1" applyBorder="1" applyAlignment="1" applyProtection="1">
      <alignment horizontal="center" vertical="center"/>
      <protection/>
    </xf>
    <xf numFmtId="0" fontId="0" fillId="0" borderId="22" xfId="0" applyFont="1" applyBorder="1" applyAlignment="1">
      <alignment horizontal="right" vertical="center" wrapText="1"/>
    </xf>
    <xf numFmtId="169" fontId="0" fillId="33" borderId="26" xfId="0" applyNumberFormat="1" applyFont="1" applyFill="1" applyBorder="1" applyAlignment="1" applyProtection="1">
      <alignment horizontal="center" vertical="center"/>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Trop d'heures" xfId="62"/>
    <cellStyle name="Vérification" xfId="63"/>
  </cellStyles>
  <dxfs count="77">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bgColor indexed="17"/>
        </patternFill>
      </fill>
    </dxf>
    <dxf>
      <font>
        <b/>
        <i val="0"/>
        <color indexed="9"/>
      </font>
      <fill>
        <patternFill patternType="solid">
          <fgColor indexed="21"/>
          <bgColor indexed="10"/>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bgColor indexed="17"/>
        </patternFill>
      </fill>
    </dxf>
    <dxf>
      <font>
        <b/>
        <i val="0"/>
        <color indexed="9"/>
      </font>
      <fill>
        <patternFill>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val="0"/>
        <color indexed="23"/>
      </font>
      <fill>
        <patternFill patternType="none">
          <fgColor indexed="64"/>
          <bgColor indexed="65"/>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bgColor indexed="17"/>
        </patternFill>
      </fill>
    </dxf>
    <dxf>
      <font>
        <b/>
        <i val="0"/>
        <color indexed="9"/>
      </font>
      <fill>
        <patternFill>
          <bgColor indexed="10"/>
        </patternFill>
      </fill>
    </dxf>
    <dxf>
      <font>
        <b/>
        <i val="0"/>
        <color indexed="9"/>
      </font>
      <fill>
        <patternFill>
          <bgColor indexed="17"/>
        </patternFill>
      </fill>
    </dxf>
    <dxf>
      <font>
        <b/>
        <i val="0"/>
        <color indexed="9"/>
      </font>
      <fill>
        <patternFill patternType="solid">
          <fgColor indexed="21"/>
          <bgColor indexed="10"/>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val="0"/>
        <color indexed="23"/>
      </font>
      <fill>
        <patternFill patternType="none">
          <fgColor indexed="64"/>
          <bgColor indexed="65"/>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bgColor indexed="17"/>
        </patternFill>
      </fill>
    </dxf>
    <dxf>
      <font>
        <b/>
        <i val="0"/>
        <color indexed="9"/>
      </font>
      <fill>
        <patternFill>
          <bgColor indexed="10"/>
        </patternFill>
      </fill>
    </dxf>
    <dxf>
      <font>
        <b/>
        <i val="0"/>
        <color indexed="9"/>
      </font>
      <fill>
        <patternFill>
          <bgColor indexed="17"/>
        </patternFill>
      </fill>
    </dxf>
    <dxf>
      <font>
        <b/>
        <i val="0"/>
        <color indexed="9"/>
      </font>
      <fill>
        <patternFill patternType="solid">
          <fgColor indexed="21"/>
          <bgColor indexed="10"/>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val="0"/>
        <color indexed="23"/>
      </font>
      <fill>
        <patternFill patternType="none">
          <fgColor indexed="64"/>
          <bgColor indexed="65"/>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val="0"/>
        <color indexed="23"/>
      </font>
      <fill>
        <patternFill patternType="none">
          <fgColor indexed="64"/>
          <bgColor indexed="65"/>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val="0"/>
        <color indexed="23"/>
      </font>
      <fill>
        <patternFill patternType="none">
          <fgColor indexed="64"/>
          <bgColor indexed="65"/>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bgColor indexed="17"/>
        </patternFill>
      </fill>
    </dxf>
    <dxf>
      <font>
        <b/>
        <i val="0"/>
        <color indexed="9"/>
      </font>
      <fill>
        <patternFill>
          <bgColor indexed="10"/>
        </patternFill>
      </fill>
    </dxf>
    <dxf>
      <font>
        <b/>
        <i val="0"/>
        <color indexed="9"/>
      </font>
      <fill>
        <patternFill>
          <bgColor indexed="17"/>
        </patternFill>
      </fill>
    </dxf>
    <dxf>
      <font>
        <b/>
        <i val="0"/>
        <color indexed="9"/>
      </font>
      <fill>
        <patternFill patternType="solid">
          <fgColor indexed="21"/>
          <bgColor indexed="10"/>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val="0"/>
        <color indexed="23"/>
      </font>
      <fill>
        <patternFill patternType="none">
          <fgColor indexed="64"/>
          <bgColor indexed="65"/>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bgColor indexed="17"/>
        </patternFill>
      </fill>
    </dxf>
    <dxf>
      <font>
        <b/>
        <i val="0"/>
        <color indexed="9"/>
      </font>
      <fill>
        <patternFill>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val="0"/>
        <color indexed="23"/>
      </font>
      <fill>
        <patternFill patternType="none">
          <fgColor indexed="64"/>
          <bgColor indexed="65"/>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590550</xdr:colOff>
      <xdr:row>0</xdr:row>
      <xdr:rowOff>0</xdr:rowOff>
    </xdr:from>
    <xdr:to>
      <xdr:col>18</xdr:col>
      <xdr:colOff>657225</xdr:colOff>
      <xdr:row>6</xdr:row>
      <xdr:rowOff>9525</xdr:rowOff>
    </xdr:to>
    <xdr:pic>
      <xdr:nvPicPr>
        <xdr:cNvPr id="1" name="Picture 1"/>
        <xdr:cNvPicPr preferRelativeResize="1">
          <a:picLocks noChangeAspect="1"/>
        </xdr:cNvPicPr>
      </xdr:nvPicPr>
      <xdr:blipFill>
        <a:blip r:embed="rId1"/>
        <a:stretch>
          <a:fillRect/>
        </a:stretch>
      </xdr:blipFill>
      <xdr:spPr>
        <a:xfrm>
          <a:off x="9658350" y="0"/>
          <a:ext cx="895350" cy="13906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609600</xdr:colOff>
      <xdr:row>0</xdr:row>
      <xdr:rowOff>9525</xdr:rowOff>
    </xdr:from>
    <xdr:to>
      <xdr:col>18</xdr:col>
      <xdr:colOff>495300</xdr:colOff>
      <xdr:row>5</xdr:row>
      <xdr:rowOff>200025</xdr:rowOff>
    </xdr:to>
    <xdr:pic>
      <xdr:nvPicPr>
        <xdr:cNvPr id="1" name="Picture 1"/>
        <xdr:cNvPicPr preferRelativeResize="1">
          <a:picLocks noChangeAspect="1"/>
        </xdr:cNvPicPr>
      </xdr:nvPicPr>
      <xdr:blipFill>
        <a:blip r:embed="rId1"/>
        <a:stretch>
          <a:fillRect/>
        </a:stretch>
      </xdr:blipFill>
      <xdr:spPr>
        <a:xfrm>
          <a:off x="9677400" y="9525"/>
          <a:ext cx="714375" cy="11144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657225</xdr:colOff>
      <xdr:row>0</xdr:row>
      <xdr:rowOff>85725</xdr:rowOff>
    </xdr:from>
    <xdr:to>
      <xdr:col>18</xdr:col>
      <xdr:colOff>457200</xdr:colOff>
      <xdr:row>5</xdr:row>
      <xdr:rowOff>161925</xdr:rowOff>
    </xdr:to>
    <xdr:pic>
      <xdr:nvPicPr>
        <xdr:cNvPr id="1" name="Picture 1"/>
        <xdr:cNvPicPr preferRelativeResize="1">
          <a:picLocks noChangeAspect="1"/>
        </xdr:cNvPicPr>
      </xdr:nvPicPr>
      <xdr:blipFill>
        <a:blip r:embed="rId1"/>
        <a:stretch>
          <a:fillRect/>
        </a:stretch>
      </xdr:blipFill>
      <xdr:spPr>
        <a:xfrm>
          <a:off x="9725025" y="85725"/>
          <a:ext cx="628650" cy="100012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638175</xdr:colOff>
      <xdr:row>0</xdr:row>
      <xdr:rowOff>104775</xdr:rowOff>
    </xdr:from>
    <xdr:to>
      <xdr:col>18</xdr:col>
      <xdr:colOff>428625</xdr:colOff>
      <xdr:row>5</xdr:row>
      <xdr:rowOff>171450</xdr:rowOff>
    </xdr:to>
    <xdr:pic>
      <xdr:nvPicPr>
        <xdr:cNvPr id="1" name="Picture 1"/>
        <xdr:cNvPicPr preferRelativeResize="1">
          <a:picLocks noChangeAspect="1"/>
        </xdr:cNvPicPr>
      </xdr:nvPicPr>
      <xdr:blipFill>
        <a:blip r:embed="rId1"/>
        <a:stretch>
          <a:fillRect/>
        </a:stretch>
      </xdr:blipFill>
      <xdr:spPr>
        <a:xfrm>
          <a:off x="9363075" y="104775"/>
          <a:ext cx="523875" cy="99060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647700</xdr:colOff>
      <xdr:row>0</xdr:row>
      <xdr:rowOff>0</xdr:rowOff>
    </xdr:from>
    <xdr:to>
      <xdr:col>18</xdr:col>
      <xdr:colOff>657225</xdr:colOff>
      <xdr:row>5</xdr:row>
      <xdr:rowOff>228600</xdr:rowOff>
    </xdr:to>
    <xdr:pic>
      <xdr:nvPicPr>
        <xdr:cNvPr id="1" name="Picture 1"/>
        <xdr:cNvPicPr preferRelativeResize="1">
          <a:picLocks noChangeAspect="1"/>
        </xdr:cNvPicPr>
      </xdr:nvPicPr>
      <xdr:blipFill>
        <a:blip r:embed="rId1"/>
        <a:stretch>
          <a:fillRect/>
        </a:stretch>
      </xdr:blipFill>
      <xdr:spPr>
        <a:xfrm>
          <a:off x="9715500" y="0"/>
          <a:ext cx="838200" cy="11525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egifrance.gouv.fr/affichTexte.do?cidTexte=JORFTEXT000029390985&amp;dateTexte=&amp;categorieLien=id" TargetMode="External" /><Relationship Id="rId2" Type="http://schemas.openxmlformats.org/officeDocument/2006/relationships/hyperlink" Target="mailto:snu28@snuipp.f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T37"/>
  <sheetViews>
    <sheetView showGridLines="0" zoomScalePageLayoutView="0" workbookViewId="0" topLeftCell="A1">
      <selection activeCell="D3" sqref="D3:K3"/>
    </sheetView>
  </sheetViews>
  <sheetFormatPr defaultColWidth="11.421875" defaultRowHeight="12.75" customHeight="1"/>
  <cols>
    <col min="1" max="1" width="5.421875" style="0" customWidth="1"/>
    <col min="2" max="3" width="10.7109375" style="0" customWidth="1"/>
    <col min="4" max="4" width="5.421875" style="0" customWidth="1"/>
    <col min="5" max="6" width="10.7109375" style="0" customWidth="1"/>
    <col min="7" max="7" width="5.421875" style="0" customWidth="1"/>
    <col min="8" max="9" width="10.7109375" style="0" customWidth="1"/>
    <col min="10" max="10" width="5.421875" style="0" customWidth="1"/>
    <col min="11" max="12" width="10.7109375" style="0" customWidth="1"/>
    <col min="13" max="13" width="5.421875" style="0" customWidth="1"/>
    <col min="14" max="15" width="10.7109375" style="0" customWidth="1"/>
    <col min="16" max="16" width="1.7109375" style="0" customWidth="1"/>
    <col min="17" max="17" width="12.421875" style="0" customWidth="1"/>
    <col min="18" max="18" width="17.00390625" style="0" hidden="1" customWidth="1"/>
    <col min="19" max="19" width="13.8515625" style="44" customWidth="1"/>
  </cols>
  <sheetData>
    <row r="1" spans="1:19" ht="15" customHeight="1">
      <c r="A1" s="102" t="s">
        <v>0</v>
      </c>
      <c r="B1" s="102"/>
      <c r="C1" s="102"/>
      <c r="D1" s="103"/>
      <c r="E1" s="103"/>
      <c r="F1" s="103"/>
      <c r="G1" s="103"/>
      <c r="H1" s="103"/>
      <c r="I1" s="103"/>
      <c r="J1" s="103"/>
      <c r="K1" s="103"/>
      <c r="N1" s="1" t="s">
        <v>31</v>
      </c>
      <c r="Q1" s="104"/>
      <c r="R1" s="104"/>
      <c r="S1" s="104"/>
    </row>
    <row r="2" spans="1:19" ht="15" customHeight="1">
      <c r="A2" s="105" t="s">
        <v>1</v>
      </c>
      <c r="B2" s="105"/>
      <c r="C2" s="105"/>
      <c r="D2" s="103"/>
      <c r="E2" s="103"/>
      <c r="F2" s="103"/>
      <c r="G2" s="103"/>
      <c r="H2" s="103"/>
      <c r="I2" s="103"/>
      <c r="J2" s="103"/>
      <c r="K2" s="103"/>
      <c r="N2" s="71" t="s">
        <v>32</v>
      </c>
      <c r="Q2" s="104"/>
      <c r="R2" s="104"/>
      <c r="S2" s="104"/>
    </row>
    <row r="3" spans="1:19" ht="15" customHeight="1">
      <c r="A3" s="105" t="s">
        <v>2</v>
      </c>
      <c r="B3" s="105"/>
      <c r="C3" s="105"/>
      <c r="D3" s="103"/>
      <c r="E3" s="103"/>
      <c r="F3" s="103"/>
      <c r="G3" s="103"/>
      <c r="H3" s="103"/>
      <c r="I3" s="103"/>
      <c r="J3" s="103"/>
      <c r="K3" s="103"/>
      <c r="N3" s="27" t="s">
        <v>33</v>
      </c>
      <c r="Q3" s="104"/>
      <c r="R3" s="104"/>
      <c r="S3" s="104"/>
    </row>
    <row r="4" spans="1:19" ht="15" customHeight="1">
      <c r="A4" s="106" t="s">
        <v>3</v>
      </c>
      <c r="B4" s="106"/>
      <c r="C4" s="106"/>
      <c r="D4" s="103"/>
      <c r="E4" s="103"/>
      <c r="F4" s="103"/>
      <c r="G4" s="103"/>
      <c r="H4" s="103"/>
      <c r="I4" s="103"/>
      <c r="J4" s="103"/>
      <c r="K4" s="103"/>
      <c r="Q4" s="104"/>
      <c r="R4" s="104"/>
      <c r="S4" s="104"/>
    </row>
    <row r="5" spans="1:19" ht="12.75" customHeight="1">
      <c r="A5" s="3"/>
      <c r="B5" s="3"/>
      <c r="C5" s="3"/>
      <c r="D5" s="4"/>
      <c r="E5" s="4"/>
      <c r="F5" s="4"/>
      <c r="G5" s="4"/>
      <c r="H5" s="4"/>
      <c r="I5" s="4"/>
      <c r="J5" s="4"/>
      <c r="K5" s="4"/>
      <c r="Q5" s="104"/>
      <c r="R5" s="104"/>
      <c r="S5" s="104"/>
    </row>
    <row r="6" spans="1:19" ht="36" customHeight="1">
      <c r="A6" s="97" t="s">
        <v>4</v>
      </c>
      <c r="B6" s="97"/>
      <c r="C6" s="97"/>
      <c r="D6" s="97"/>
      <c r="E6" s="97"/>
      <c r="F6" s="97"/>
      <c r="G6" s="97"/>
      <c r="H6" s="97"/>
      <c r="I6" s="97"/>
      <c r="J6" s="97"/>
      <c r="K6" s="97"/>
      <c r="L6" s="97"/>
      <c r="M6" s="97"/>
      <c r="N6" s="97"/>
      <c r="O6" s="6"/>
      <c r="P6" s="6"/>
      <c r="Q6" s="7"/>
      <c r="R6" s="62">
        <v>1</v>
      </c>
      <c r="S6" s="43"/>
    </row>
    <row r="7" spans="1:19" s="11" customFormat="1" ht="52.5" customHeight="1">
      <c r="A7" s="98" t="s">
        <v>5</v>
      </c>
      <c r="B7" s="98"/>
      <c r="C7" s="98"/>
      <c r="D7" s="98" t="s">
        <v>6</v>
      </c>
      <c r="E7" s="98"/>
      <c r="F7" s="98"/>
      <c r="G7" s="99" t="s">
        <v>27</v>
      </c>
      <c r="H7" s="100"/>
      <c r="I7" s="101"/>
      <c r="J7" s="98" t="s">
        <v>8</v>
      </c>
      <c r="K7" s="98"/>
      <c r="L7" s="98"/>
      <c r="M7" s="98" t="s">
        <v>9</v>
      </c>
      <c r="N7" s="98"/>
      <c r="O7" s="98"/>
      <c r="P7" s="9"/>
      <c r="Q7" s="10" t="s">
        <v>10</v>
      </c>
      <c r="R7" s="10"/>
      <c r="S7" s="10" t="s">
        <v>11</v>
      </c>
    </row>
    <row r="8" spans="1:19" ht="12.75" customHeight="1">
      <c r="A8" s="91">
        <v>41883</v>
      </c>
      <c r="B8" s="92" t="s">
        <v>12</v>
      </c>
      <c r="C8" s="92"/>
      <c r="D8" s="91">
        <f>A8+1</f>
        <v>41884</v>
      </c>
      <c r="E8" s="92" t="s">
        <v>12</v>
      </c>
      <c r="F8" s="92"/>
      <c r="G8" s="91">
        <f>D8+1</f>
        <v>41885</v>
      </c>
      <c r="H8" s="92" t="s">
        <v>12</v>
      </c>
      <c r="I8" s="92"/>
      <c r="J8" s="91">
        <f>G8+1</f>
        <v>41886</v>
      </c>
      <c r="K8" s="92" t="s">
        <v>12</v>
      </c>
      <c r="L8" s="92"/>
      <c r="M8" s="91">
        <f>J8+1</f>
        <v>41887</v>
      </c>
      <c r="N8" s="92" t="s">
        <v>12</v>
      </c>
      <c r="O8" s="92"/>
      <c r="P8" s="12"/>
      <c r="Q8" s="93">
        <f>(IF(ISNUMBER(B9),B9,0)+IF(ISNUMBER(E9),E9,0)+IF(ISNUMBER(H9),H9,0)+IF(ISNUMBER(K9),K9,0)+IF(ISNUMBER(N9),N9,0))</f>
        <v>0</v>
      </c>
      <c r="R8" s="13"/>
      <c r="S8" s="94">
        <f>IF(R9=0,0,IF(R9&gt;0,"+ "&amp;TEXT(R9,"[hh]:mm"),"- "&amp;TEXT(ABS(R9),"[hh]:mm")))</f>
        <v>0</v>
      </c>
    </row>
    <row r="9" spans="1:20" ht="12.75" customHeight="1">
      <c r="A9" s="91"/>
      <c r="B9" s="96" t="s">
        <v>28</v>
      </c>
      <c r="C9" s="96"/>
      <c r="D9" s="91"/>
      <c r="E9" s="95"/>
      <c r="F9" s="95"/>
      <c r="G9" s="91"/>
      <c r="H9" s="95"/>
      <c r="I9" s="95"/>
      <c r="J9" s="91"/>
      <c r="K9" s="95"/>
      <c r="L9" s="95"/>
      <c r="M9" s="91"/>
      <c r="N9" s="95"/>
      <c r="O9" s="95"/>
      <c r="P9" s="14"/>
      <c r="Q9" s="93"/>
      <c r="R9" s="15">
        <f>IF(Q8&gt;0,Q8-R$6,0)</f>
        <v>0</v>
      </c>
      <c r="S9" s="94"/>
      <c r="T9" s="16"/>
    </row>
    <row r="10" spans="1:19" ht="12.75" customHeight="1">
      <c r="A10" s="91">
        <f>M8+3</f>
        <v>41890</v>
      </c>
      <c r="B10" s="92" t="s">
        <v>12</v>
      </c>
      <c r="C10" s="92"/>
      <c r="D10" s="91">
        <f>A10+1</f>
        <v>41891</v>
      </c>
      <c r="E10" s="92" t="s">
        <v>12</v>
      </c>
      <c r="F10" s="92"/>
      <c r="G10" s="91">
        <f>D10+1</f>
        <v>41892</v>
      </c>
      <c r="H10" s="92" t="s">
        <v>12</v>
      </c>
      <c r="I10" s="92"/>
      <c r="J10" s="91">
        <f>G10+1</f>
        <v>41893</v>
      </c>
      <c r="K10" s="92" t="s">
        <v>12</v>
      </c>
      <c r="L10" s="92"/>
      <c r="M10" s="91">
        <f>J10+1</f>
        <v>41894</v>
      </c>
      <c r="N10" s="92" t="s">
        <v>12</v>
      </c>
      <c r="O10" s="92"/>
      <c r="P10" s="12"/>
      <c r="Q10" s="93">
        <f>(IF(ISNUMBER(B11),B11,0)+IF(ISNUMBER(E11),E11,0)+IF(ISNUMBER(H11),H11,0)+IF(ISNUMBER(K11),K11,0)+IF(ISNUMBER(N11),N11,0))</f>
        <v>0</v>
      </c>
      <c r="R10" s="17"/>
      <c r="S10" s="94">
        <f>IF(R11=0,0,IF(R11&gt;0,"+ "&amp;TEXT(R11,"[hh]:mm"),"- "&amp;TEXT(ABS(R11),"[hh]:mm")))</f>
        <v>0</v>
      </c>
    </row>
    <row r="11" spans="1:19" ht="12.75" customHeight="1">
      <c r="A11" s="91"/>
      <c r="B11" s="95"/>
      <c r="C11" s="95"/>
      <c r="D11" s="91"/>
      <c r="E11" s="95"/>
      <c r="F11" s="95"/>
      <c r="G11" s="91"/>
      <c r="H11" s="95"/>
      <c r="I11" s="95"/>
      <c r="J11" s="91"/>
      <c r="K11" s="95"/>
      <c r="L11" s="95"/>
      <c r="M11" s="91"/>
      <c r="N11" s="95"/>
      <c r="O11" s="95"/>
      <c r="P11" s="14"/>
      <c r="Q11" s="93"/>
      <c r="R11" s="15">
        <f>IF(Q10&gt;0,Q10-R$6,0)</f>
        <v>0</v>
      </c>
      <c r="S11" s="94"/>
    </row>
    <row r="12" spans="1:19" ht="12.75" customHeight="1">
      <c r="A12" s="91">
        <f>M10+3</f>
        <v>41897</v>
      </c>
      <c r="B12" s="92" t="s">
        <v>12</v>
      </c>
      <c r="C12" s="92"/>
      <c r="D12" s="91">
        <f>A12+1</f>
        <v>41898</v>
      </c>
      <c r="E12" s="92" t="s">
        <v>12</v>
      </c>
      <c r="F12" s="92"/>
      <c r="G12" s="91">
        <f>D12+1</f>
        <v>41899</v>
      </c>
      <c r="H12" s="92" t="s">
        <v>12</v>
      </c>
      <c r="I12" s="92"/>
      <c r="J12" s="91">
        <f>G12+1</f>
        <v>41900</v>
      </c>
      <c r="K12" s="92" t="s">
        <v>12</v>
      </c>
      <c r="L12" s="92"/>
      <c r="M12" s="91">
        <f>J12+1</f>
        <v>41901</v>
      </c>
      <c r="N12" s="92" t="s">
        <v>12</v>
      </c>
      <c r="O12" s="92"/>
      <c r="P12" s="12"/>
      <c r="Q12" s="93">
        <f>(IF(ISNUMBER(B13),B13,0)+IF(ISNUMBER(E13),E13,0)+IF(ISNUMBER(H13),H13,0)+IF(ISNUMBER(K13),K13,0)+IF(ISNUMBER(N13),N13,0))</f>
        <v>0</v>
      </c>
      <c r="R12" s="17"/>
      <c r="S12" s="94">
        <f>IF(R13=0,0,IF(R13&gt;0,"+ "&amp;TEXT(R13,"[hh]:mm"),"- "&amp;TEXT(ABS(R13),"[hh]:mm")))</f>
        <v>0</v>
      </c>
    </row>
    <row r="13" spans="1:19" ht="12.75" customHeight="1">
      <c r="A13" s="91"/>
      <c r="B13" s="95"/>
      <c r="C13" s="95"/>
      <c r="D13" s="91"/>
      <c r="E13" s="95"/>
      <c r="F13" s="95"/>
      <c r="G13" s="91"/>
      <c r="H13" s="95"/>
      <c r="I13" s="95"/>
      <c r="J13" s="91"/>
      <c r="K13" s="95"/>
      <c r="L13" s="95"/>
      <c r="M13" s="91"/>
      <c r="N13" s="95"/>
      <c r="O13" s="95"/>
      <c r="P13" s="14"/>
      <c r="Q13" s="93"/>
      <c r="R13" s="15">
        <f>IF(Q12&gt;0,Q12-R$6,0)</f>
        <v>0</v>
      </c>
      <c r="S13" s="94"/>
    </row>
    <row r="14" spans="1:19" ht="12.75" customHeight="1">
      <c r="A14" s="91">
        <f>M12+3</f>
        <v>41904</v>
      </c>
      <c r="B14" s="92" t="s">
        <v>12</v>
      </c>
      <c r="C14" s="92"/>
      <c r="D14" s="91">
        <f>A14+1</f>
        <v>41905</v>
      </c>
      <c r="E14" s="92" t="s">
        <v>12</v>
      </c>
      <c r="F14" s="92"/>
      <c r="G14" s="91">
        <f>D14+1</f>
        <v>41906</v>
      </c>
      <c r="H14" s="92" t="s">
        <v>12</v>
      </c>
      <c r="I14" s="92"/>
      <c r="J14" s="91">
        <f>G14+1</f>
        <v>41907</v>
      </c>
      <c r="K14" s="92" t="s">
        <v>12</v>
      </c>
      <c r="L14" s="92"/>
      <c r="M14" s="91">
        <f>J14+1</f>
        <v>41908</v>
      </c>
      <c r="N14" s="92" t="s">
        <v>12</v>
      </c>
      <c r="O14" s="92"/>
      <c r="P14" s="12"/>
      <c r="Q14" s="93">
        <f>(IF(ISNUMBER(B15),B15,0)+IF(ISNUMBER(E15),E15,0)+IF(ISNUMBER(H15),H15,0)+IF(ISNUMBER(K15),K15,0)+IF(ISNUMBER(N15),N15,0))</f>
        <v>0</v>
      </c>
      <c r="R14" s="17"/>
      <c r="S14" s="94">
        <f>IF(R15=0,0,IF(R15&gt;0,"+ "&amp;TEXT(R15,"[hh]:mm"),"- "&amp;TEXT(ABS(R15),"[hh]:mm")))</f>
        <v>0</v>
      </c>
    </row>
    <row r="15" spans="1:19" ht="12.75" customHeight="1">
      <c r="A15" s="91"/>
      <c r="B15" s="95"/>
      <c r="C15" s="95"/>
      <c r="D15" s="91"/>
      <c r="E15" s="95"/>
      <c r="F15" s="95"/>
      <c r="G15" s="91"/>
      <c r="H15" s="95"/>
      <c r="I15" s="95"/>
      <c r="J15" s="91"/>
      <c r="K15" s="95"/>
      <c r="L15" s="95"/>
      <c r="M15" s="91"/>
      <c r="N15" s="95"/>
      <c r="O15" s="95"/>
      <c r="P15" s="14"/>
      <c r="Q15" s="93"/>
      <c r="R15" s="15">
        <f>IF(Q14&gt;0,Q14-R$6,0)</f>
        <v>0</v>
      </c>
      <c r="S15" s="94"/>
    </row>
    <row r="16" spans="1:19" ht="12.75" customHeight="1">
      <c r="A16" s="91">
        <f>M14+3</f>
        <v>41911</v>
      </c>
      <c r="B16" s="92" t="s">
        <v>12</v>
      </c>
      <c r="C16" s="92"/>
      <c r="D16" s="91">
        <f>A16+1</f>
        <v>41912</v>
      </c>
      <c r="E16" s="92" t="s">
        <v>12</v>
      </c>
      <c r="F16" s="92"/>
      <c r="G16" s="91">
        <f>D16+1</f>
        <v>41913</v>
      </c>
      <c r="H16" s="92" t="s">
        <v>12</v>
      </c>
      <c r="I16" s="92"/>
      <c r="J16" s="91">
        <f>G16+1</f>
        <v>41914</v>
      </c>
      <c r="K16" s="92" t="s">
        <v>12</v>
      </c>
      <c r="L16" s="92"/>
      <c r="M16" s="91">
        <f>J16+1</f>
        <v>41915</v>
      </c>
      <c r="N16" s="92" t="s">
        <v>12</v>
      </c>
      <c r="O16" s="92"/>
      <c r="P16" s="12"/>
      <c r="Q16" s="93">
        <f>(IF(ISNUMBER(B17),B17,0)+IF(ISNUMBER(E17),E17,0)+IF(ISNUMBER(H17),H17,0)+IF(ISNUMBER(K17),K17,0)+IF(ISNUMBER(N17),N17,0))</f>
        <v>0</v>
      </c>
      <c r="R16" s="17"/>
      <c r="S16" s="94">
        <f>IF(R17=0,0,IF(R17&gt;0,"+ "&amp;TEXT(R17,"[hh]:mm"),"- "&amp;TEXT(ABS(R17),"[hh]:mm")))</f>
        <v>0</v>
      </c>
    </row>
    <row r="17" spans="1:19" ht="12.75" customHeight="1">
      <c r="A17" s="91"/>
      <c r="B17" s="95"/>
      <c r="C17" s="95"/>
      <c r="D17" s="91"/>
      <c r="E17" s="95"/>
      <c r="F17" s="95"/>
      <c r="G17" s="91"/>
      <c r="H17" s="95"/>
      <c r="I17" s="95"/>
      <c r="J17" s="91"/>
      <c r="K17" s="95"/>
      <c r="L17" s="95"/>
      <c r="M17" s="91"/>
      <c r="N17" s="95"/>
      <c r="O17" s="95"/>
      <c r="P17" s="14"/>
      <c r="Q17" s="93"/>
      <c r="R17" s="15">
        <f>IF(Q16&gt;0,Q16-R$6,0)</f>
        <v>0</v>
      </c>
      <c r="S17" s="94"/>
    </row>
    <row r="18" spans="1:19" ht="12.75" customHeight="1">
      <c r="A18" s="91">
        <f>M16+3</f>
        <v>41918</v>
      </c>
      <c r="B18" s="92" t="s">
        <v>12</v>
      </c>
      <c r="C18" s="92"/>
      <c r="D18" s="91">
        <f>A18+1</f>
        <v>41919</v>
      </c>
      <c r="E18" s="92" t="s">
        <v>12</v>
      </c>
      <c r="F18" s="92"/>
      <c r="G18" s="91">
        <f>D18+1</f>
        <v>41920</v>
      </c>
      <c r="H18" s="92" t="s">
        <v>12</v>
      </c>
      <c r="I18" s="92"/>
      <c r="J18" s="91">
        <f>G18+1</f>
        <v>41921</v>
      </c>
      <c r="K18" s="92" t="s">
        <v>12</v>
      </c>
      <c r="L18" s="92"/>
      <c r="M18" s="91">
        <f>J18+1</f>
        <v>41922</v>
      </c>
      <c r="N18" s="92" t="s">
        <v>12</v>
      </c>
      <c r="O18" s="92"/>
      <c r="P18" s="12"/>
      <c r="Q18" s="93">
        <f>(IF(ISNUMBER(B19),B19,0)+IF(ISNUMBER(E19),E19,0)+IF(ISNUMBER(H19),H19,0)+IF(ISNUMBER(K19),K19,0)+IF(ISNUMBER(N19),N19,0))</f>
        <v>0</v>
      </c>
      <c r="R18" s="17"/>
      <c r="S18" s="94">
        <f>IF(R19=0,0,IF(R19&gt;0,"+ "&amp;TEXT(R19,"[hh]:mm"),"- "&amp;TEXT(ABS(R19),"[hh]:mm")))</f>
        <v>0</v>
      </c>
    </row>
    <row r="19" spans="1:19" ht="12.75" customHeight="1">
      <c r="A19" s="91"/>
      <c r="B19" s="95"/>
      <c r="C19" s="95"/>
      <c r="D19" s="91"/>
      <c r="E19" s="95"/>
      <c r="F19" s="95"/>
      <c r="G19" s="91"/>
      <c r="H19" s="95"/>
      <c r="I19" s="95"/>
      <c r="J19" s="91"/>
      <c r="K19" s="95"/>
      <c r="L19" s="95"/>
      <c r="M19" s="91"/>
      <c r="N19" s="95"/>
      <c r="O19" s="95"/>
      <c r="P19" s="14"/>
      <c r="Q19" s="93"/>
      <c r="R19" s="15">
        <f>IF(Q18&gt;0,Q18-R$6,0)</f>
        <v>0</v>
      </c>
      <c r="S19" s="94"/>
    </row>
    <row r="20" spans="1:19" ht="12.75" customHeight="1">
      <c r="A20" s="91">
        <f>M18+3</f>
        <v>41925</v>
      </c>
      <c r="B20" s="92" t="s">
        <v>12</v>
      </c>
      <c r="C20" s="92"/>
      <c r="D20" s="91">
        <f>A20+1</f>
        <v>41926</v>
      </c>
      <c r="E20" s="92" t="s">
        <v>12</v>
      </c>
      <c r="F20" s="92"/>
      <c r="G20" s="91">
        <f>D20+1</f>
        <v>41927</v>
      </c>
      <c r="H20" s="92" t="s">
        <v>12</v>
      </c>
      <c r="I20" s="92"/>
      <c r="J20" s="91">
        <f>G20+1</f>
        <v>41928</v>
      </c>
      <c r="K20" s="92" t="s">
        <v>12</v>
      </c>
      <c r="L20" s="92"/>
      <c r="M20" s="91">
        <f>J20+1</f>
        <v>41929</v>
      </c>
      <c r="N20" s="92" t="s">
        <v>12</v>
      </c>
      <c r="O20" s="92"/>
      <c r="P20" s="12"/>
      <c r="Q20" s="93">
        <f>(IF(ISNUMBER(B21),B21,0)+IF(ISNUMBER(E21),E21,0)+IF(ISNUMBER(H21),H21,0)+IF(ISNUMBER(K21),K21,0)+IF(ISNUMBER(N21),N21,0))</f>
        <v>0</v>
      </c>
      <c r="R20" s="17"/>
      <c r="S20" s="94">
        <f>IF(R21=0,0,IF(R21&gt;0,"+ "&amp;TEXT(R21,"[hh]:mm"),"- "&amp;TEXT(ABS(R21),"[hh]:mm")))</f>
        <v>0</v>
      </c>
    </row>
    <row r="21" spans="1:19" ht="12.75" customHeight="1">
      <c r="A21" s="91"/>
      <c r="B21" s="95"/>
      <c r="C21" s="95"/>
      <c r="D21" s="91"/>
      <c r="E21" s="95"/>
      <c r="F21" s="95"/>
      <c r="G21" s="91"/>
      <c r="H21" s="95"/>
      <c r="I21" s="95"/>
      <c r="J21" s="91"/>
      <c r="K21" s="95"/>
      <c r="L21" s="95"/>
      <c r="M21" s="91"/>
      <c r="N21" s="95"/>
      <c r="O21" s="95"/>
      <c r="P21" s="14"/>
      <c r="Q21" s="93"/>
      <c r="R21" s="15">
        <f>IF(Q20&gt;0,Q20-R$6,0)</f>
        <v>0</v>
      </c>
      <c r="S21" s="94"/>
    </row>
    <row r="22" ht="12.75" customHeight="1">
      <c r="S22" s="22"/>
    </row>
    <row r="23" ht="12.75" customHeight="1">
      <c r="S23" s="22"/>
    </row>
    <row r="24" ht="12.75" customHeight="1">
      <c r="S24" s="22"/>
    </row>
    <row r="25" ht="12.75" customHeight="1">
      <c r="S25" s="22"/>
    </row>
    <row r="26" ht="12.75" customHeight="1">
      <c r="S26" s="22"/>
    </row>
    <row r="27" spans="1:19" ht="60" customHeight="1">
      <c r="A27" s="85" t="s">
        <v>13</v>
      </c>
      <c r="B27" s="85"/>
      <c r="C27" s="85"/>
      <c r="D27" s="85"/>
      <c r="E27" s="85"/>
      <c r="F27" s="85"/>
      <c r="G27" s="85"/>
      <c r="H27" s="85"/>
      <c r="I27" s="85"/>
      <c r="J27" s="85"/>
      <c r="K27" s="85"/>
      <c r="L27" s="85"/>
      <c r="M27" s="85"/>
      <c r="N27" s="85"/>
      <c r="O27" s="18"/>
      <c r="P27" s="18"/>
      <c r="Q27" s="19" t="s">
        <v>30</v>
      </c>
      <c r="R27" s="20">
        <f>IF(AND((ISNUMBER(R9)),(R9&gt;0)),R9,0)+IF(AND((ISNUMBER(R11)),(R11&gt;0)),R11,0)+IF(AND((ISNUMBER(R13)),(R13&gt;0)),R13,0)+IF(AND((ISNUMBER(R15)),(R15&gt;0)),R15,0)+IF(AND((ISNUMBER(R17)),(R17&gt;0)),R17,0)+IF(AND((ISNUMBER(R19)),(R19&gt;0)),R19,0)+IF(AND((ISNUMBER(R21)),(R21&gt;0)),R21,0)</f>
        <v>0</v>
      </c>
      <c r="S27" s="69">
        <f>IF(R27&lt;=0,0,IF(R27&gt;0,TEXT(R27,"[hh]:mm"),"0"))</f>
        <v>0</v>
      </c>
    </row>
    <row r="28" spans="1:19" ht="12.75" customHeight="1">
      <c r="A28" s="63"/>
      <c r="B28" s="55"/>
      <c r="C28" s="55"/>
      <c r="D28" s="55"/>
      <c r="S28" s="22"/>
    </row>
    <row r="29" spans="1:19" ht="26.25" customHeight="1">
      <c r="A29" s="78"/>
      <c r="B29" s="78"/>
      <c r="C29" s="78"/>
      <c r="D29" s="78"/>
      <c r="E29" s="32"/>
      <c r="F29" s="68"/>
      <c r="G29" s="46"/>
      <c r="H29" s="47"/>
      <c r="I29" s="45"/>
      <c r="J29" s="48"/>
      <c r="K29" s="49"/>
      <c r="L29" s="45"/>
      <c r="M29" s="48"/>
      <c r="N29" s="49"/>
      <c r="O29" s="48"/>
      <c r="P29" s="42"/>
      <c r="Q29" s="50"/>
      <c r="R29" s="51"/>
      <c r="S29" s="61"/>
    </row>
    <row r="30" spans="1:19" ht="12.75" customHeight="1" thickBot="1">
      <c r="A30" s="1" t="s">
        <v>24</v>
      </c>
      <c r="S30" s="22"/>
    </row>
    <row r="31" spans="1:19" ht="12.75" customHeight="1">
      <c r="A31" s="79" t="s">
        <v>25</v>
      </c>
      <c r="B31" s="80"/>
      <c r="C31" s="81"/>
      <c r="E31" s="21" t="s">
        <v>14</v>
      </c>
      <c r="F31" s="21" t="s">
        <v>15</v>
      </c>
      <c r="H31" s="21" t="s">
        <v>14</v>
      </c>
      <c r="I31" s="21" t="s">
        <v>15</v>
      </c>
      <c r="K31" s="21" t="s">
        <v>14</v>
      </c>
      <c r="L31" s="21" t="s">
        <v>15</v>
      </c>
      <c r="N31" s="21" t="s">
        <v>14</v>
      </c>
      <c r="O31" s="21" t="s">
        <v>15</v>
      </c>
      <c r="Q31" s="86" t="s">
        <v>16</v>
      </c>
      <c r="R31" s="87">
        <f>SUM(F32,I32,L32,O32)</f>
        <v>0</v>
      </c>
      <c r="S31" s="89" t="str">
        <f>IF(R27=0,"Pas d'heures à récupérer",IF(R31&gt;R27,"Vous tentez de récupérer trop d'heures...",TEXT(R31,"[hh]:mm")))</f>
        <v>Pas d'heures à récupérer</v>
      </c>
    </row>
    <row r="32" spans="1:19" ht="40.5" customHeight="1" thickBot="1">
      <c r="A32" s="82"/>
      <c r="B32" s="83"/>
      <c r="C32" s="84"/>
      <c r="E32" s="54"/>
      <c r="F32" s="53"/>
      <c r="G32" s="52"/>
      <c r="H32" s="54"/>
      <c r="I32" s="53"/>
      <c r="J32" s="52"/>
      <c r="K32" s="54"/>
      <c r="L32" s="53"/>
      <c r="M32" s="52"/>
      <c r="N32" s="54"/>
      <c r="O32" s="53"/>
      <c r="Q32" s="86"/>
      <c r="R32" s="88"/>
      <c r="S32" s="90"/>
    </row>
    <row r="33" spans="3:19" ht="12.75" customHeight="1">
      <c r="C33" s="22"/>
      <c r="Q33" s="23"/>
      <c r="S33" s="22"/>
    </row>
    <row r="34" spans="3:19" ht="25.5" customHeight="1">
      <c r="C34" s="22"/>
      <c r="Q34" s="24" t="s">
        <v>17</v>
      </c>
      <c r="R34" s="28">
        <f>R27-R31</f>
        <v>0</v>
      </c>
      <c r="S34" s="70">
        <f>IF(R34&gt;=0,R27-R31,"Erreur de récupération")</f>
        <v>0</v>
      </c>
    </row>
    <row r="36" spans="3:15" ht="12.75" customHeight="1">
      <c r="C36" s="72" t="s">
        <v>26</v>
      </c>
      <c r="D36" s="73"/>
      <c r="E36" s="73"/>
      <c r="F36" s="73"/>
      <c r="G36" s="73"/>
      <c r="H36" s="73"/>
      <c r="I36" s="73"/>
      <c r="J36" s="73"/>
      <c r="K36" s="73"/>
      <c r="L36" s="73"/>
      <c r="M36" s="73"/>
      <c r="N36" s="73"/>
      <c r="O36" s="74"/>
    </row>
    <row r="37" spans="3:15" ht="12.75" customHeight="1">
      <c r="C37" s="75" t="s">
        <v>18</v>
      </c>
      <c r="D37" s="76"/>
      <c r="E37" s="76"/>
      <c r="F37" s="76"/>
      <c r="G37" s="76"/>
      <c r="H37" s="76"/>
      <c r="I37" s="76"/>
      <c r="J37" s="76"/>
      <c r="K37" s="76"/>
      <c r="L37" s="76"/>
      <c r="M37" s="76"/>
      <c r="N37" s="76"/>
      <c r="O37" s="77"/>
    </row>
  </sheetData>
  <sheetProtection password="D359" sheet="1" objects="1" scenarios="1" selectLockedCells="1"/>
  <mergeCells count="142">
    <mergeCell ref="A6:N6"/>
    <mergeCell ref="A7:C7"/>
    <mergeCell ref="D7:F7"/>
    <mergeCell ref="G7:I7"/>
    <mergeCell ref="J7:L7"/>
    <mergeCell ref="M7:O7"/>
    <mergeCell ref="A1:C1"/>
    <mergeCell ref="D1:K1"/>
    <mergeCell ref="Q1:S5"/>
    <mergeCell ref="A2:C2"/>
    <mergeCell ref="D2:K2"/>
    <mergeCell ref="A3:C3"/>
    <mergeCell ref="D3:K3"/>
    <mergeCell ref="A4:C4"/>
    <mergeCell ref="D4:K4"/>
    <mergeCell ref="S8:S9"/>
    <mergeCell ref="N9:O9"/>
    <mergeCell ref="G8:G9"/>
    <mergeCell ref="H8:I8"/>
    <mergeCell ref="J8:J9"/>
    <mergeCell ref="K8:L8"/>
    <mergeCell ref="H9:I9"/>
    <mergeCell ref="K9:L9"/>
    <mergeCell ref="A8:A9"/>
    <mergeCell ref="B8:C8"/>
    <mergeCell ref="D8:D9"/>
    <mergeCell ref="E8:F8"/>
    <mergeCell ref="B9:C9"/>
    <mergeCell ref="E9:F9"/>
    <mergeCell ref="A10:A11"/>
    <mergeCell ref="B10:C10"/>
    <mergeCell ref="D10:D11"/>
    <mergeCell ref="E10:F10"/>
    <mergeCell ref="B11:C11"/>
    <mergeCell ref="E11:F11"/>
    <mergeCell ref="M8:M9"/>
    <mergeCell ref="N8:O8"/>
    <mergeCell ref="Q8:Q9"/>
    <mergeCell ref="M10:M11"/>
    <mergeCell ref="N10:O10"/>
    <mergeCell ref="Q10:Q11"/>
    <mergeCell ref="S10:S11"/>
    <mergeCell ref="N11:O11"/>
    <mergeCell ref="G10:G11"/>
    <mergeCell ref="H10:I10"/>
    <mergeCell ref="J10:J11"/>
    <mergeCell ref="K10:L10"/>
    <mergeCell ref="H11:I11"/>
    <mergeCell ref="K11:L11"/>
    <mergeCell ref="S12:S13"/>
    <mergeCell ref="N13:O13"/>
    <mergeCell ref="G12:G13"/>
    <mergeCell ref="H12:I12"/>
    <mergeCell ref="J12:J13"/>
    <mergeCell ref="K12:L12"/>
    <mergeCell ref="H13:I13"/>
    <mergeCell ref="K13:L13"/>
    <mergeCell ref="M12:M13"/>
    <mergeCell ref="N12:O12"/>
    <mergeCell ref="Q12:Q13"/>
    <mergeCell ref="A12:A13"/>
    <mergeCell ref="B12:C12"/>
    <mergeCell ref="D12:D13"/>
    <mergeCell ref="E12:F12"/>
    <mergeCell ref="B13:C13"/>
    <mergeCell ref="E13:F13"/>
    <mergeCell ref="A14:A15"/>
    <mergeCell ref="B14:C14"/>
    <mergeCell ref="D14:D15"/>
    <mergeCell ref="E14:F14"/>
    <mergeCell ref="B15:C15"/>
    <mergeCell ref="E15:F15"/>
    <mergeCell ref="M14:M15"/>
    <mergeCell ref="N14:O14"/>
    <mergeCell ref="Q14:Q15"/>
    <mergeCell ref="S14:S15"/>
    <mergeCell ref="N15:O15"/>
    <mergeCell ref="G14:G15"/>
    <mergeCell ref="H14:I14"/>
    <mergeCell ref="J14:J15"/>
    <mergeCell ref="K14:L14"/>
    <mergeCell ref="H15:I15"/>
    <mergeCell ref="K15:L15"/>
    <mergeCell ref="S16:S17"/>
    <mergeCell ref="N17:O17"/>
    <mergeCell ref="G16:G17"/>
    <mergeCell ref="H16:I16"/>
    <mergeCell ref="J16:J17"/>
    <mergeCell ref="K16:L16"/>
    <mergeCell ref="H17:I17"/>
    <mergeCell ref="K17:L17"/>
    <mergeCell ref="A16:A17"/>
    <mergeCell ref="B16:C16"/>
    <mergeCell ref="D16:D17"/>
    <mergeCell ref="E16:F16"/>
    <mergeCell ref="B17:C17"/>
    <mergeCell ref="E17:F17"/>
    <mergeCell ref="A18:A19"/>
    <mergeCell ref="B18:C18"/>
    <mergeCell ref="D18:D19"/>
    <mergeCell ref="E18:F18"/>
    <mergeCell ref="B19:C19"/>
    <mergeCell ref="E19:F19"/>
    <mergeCell ref="M16:M17"/>
    <mergeCell ref="N16:O16"/>
    <mergeCell ref="Q16:Q17"/>
    <mergeCell ref="E21:F21"/>
    <mergeCell ref="M18:M19"/>
    <mergeCell ref="N18:O18"/>
    <mergeCell ref="Q18:Q19"/>
    <mergeCell ref="S18:S19"/>
    <mergeCell ref="N19:O19"/>
    <mergeCell ref="G18:G19"/>
    <mergeCell ref="H18:I18"/>
    <mergeCell ref="J18:J19"/>
    <mergeCell ref="K18:L18"/>
    <mergeCell ref="H19:I19"/>
    <mergeCell ref="K19:L19"/>
    <mergeCell ref="C36:O36"/>
    <mergeCell ref="C37:O37"/>
    <mergeCell ref="A29:D29"/>
    <mergeCell ref="A31:C32"/>
    <mergeCell ref="A27:N27"/>
    <mergeCell ref="Q31:Q32"/>
    <mergeCell ref="R31:R32"/>
    <mergeCell ref="S31:S32"/>
    <mergeCell ref="M20:M21"/>
    <mergeCell ref="N20:O20"/>
    <mergeCell ref="Q20:Q21"/>
    <mergeCell ref="S20:S21"/>
    <mergeCell ref="N21:O21"/>
    <mergeCell ref="G20:G21"/>
    <mergeCell ref="H20:I20"/>
    <mergeCell ref="J20:J21"/>
    <mergeCell ref="K20:L20"/>
    <mergeCell ref="H21:I21"/>
    <mergeCell ref="K21:L21"/>
    <mergeCell ref="A20:A21"/>
    <mergeCell ref="B20:C20"/>
    <mergeCell ref="D20:D21"/>
    <mergeCell ref="E20:F20"/>
    <mergeCell ref="B21:C21"/>
  </mergeCells>
  <conditionalFormatting sqref="R27 R9 R11 R19 R13 R15 R17 R21">
    <cfRule type="cellIs" priority="13" dxfId="1" operator="greaterThan" stopIfTrue="1">
      <formula>0</formula>
    </cfRule>
    <cfRule type="cellIs" priority="14" dxfId="0" operator="lessThanOrEqual" stopIfTrue="1">
      <formula>0</formula>
    </cfRule>
  </conditionalFormatting>
  <conditionalFormatting sqref="E8:F8 H8:I8 K8:L8 N8:P8 N10:P10 K10:L10 H10:I10 E10:F10 B10:C10 B12:C12 B14:C14 B16:C16 B18:C18 B20:C20 E20:F20 E18:F18 E16:F16 E14:F14 E12:F12 H12:I12 H14:I14 H16:I16 H18:I18 H20:I20 K20:L20 K18:L18 K16:L16 K14:L14 K12:L12 N12:P12 N14:P14 N16:P16 N18:P18 N20:P20 B8:C8">
    <cfRule type="cellIs" priority="15" dxfId="13" operator="equal" stopIfTrue="1">
      <formula>"école"</formula>
    </cfRule>
  </conditionalFormatting>
  <conditionalFormatting sqref="S8:S21">
    <cfRule type="expression" priority="7" dxfId="1" stopIfTrue="1">
      <formula>IF(R9&gt;0,1,0)</formula>
    </cfRule>
    <cfRule type="expression" priority="8" dxfId="0" stopIfTrue="1">
      <formula>IF(R9&lt;=0,1,0)</formula>
    </cfRule>
  </conditionalFormatting>
  <conditionalFormatting sqref="S27">
    <cfRule type="expression" priority="5" dxfId="1" stopIfTrue="1">
      <formula>IF(R27&gt;0,1,0)</formula>
    </cfRule>
    <cfRule type="expression" priority="6" dxfId="0" stopIfTrue="1">
      <formula>IF(R27&lt;=0,1,0)</formula>
    </cfRule>
  </conditionalFormatting>
  <conditionalFormatting sqref="S31:S32">
    <cfRule type="expression" priority="3" dxfId="10" stopIfTrue="1">
      <formula>IF(R31&gt;R27,1,0)</formula>
    </cfRule>
    <cfRule type="expression" priority="4" dxfId="2" stopIfTrue="1">
      <formula>IF(R31&lt;=R27,1,0)</formula>
    </cfRule>
  </conditionalFormatting>
  <conditionalFormatting sqref="S34">
    <cfRule type="expression" priority="1" dxfId="1" stopIfTrue="1">
      <formula>IF(R34&lt;&gt;0,1,0)</formula>
    </cfRule>
    <cfRule type="expression" priority="2" dxfId="0" stopIfTrue="1">
      <formula>IF(R34=0,1,0)</formula>
    </cfRule>
  </conditionalFormatting>
  <dataValidations count="4">
    <dataValidation type="time" allowBlank="1" showErrorMessage="1" errorTitle="Erreur de saisie" error="Soit le format horaire n'est pas respecté, soit l'horaire saisi est ... impossible pour une journée..." sqref="C9 L29 I29 F9 O21:P21 L21 I21 F21 C21 O19:P19 L19 I19 F19 C19 O17:P17 L17 I17 F17 C17 O15:P15 L15 I15 F15 C15 O13:P13 L13 I13 F13 C13 O11:P11 L11 I11 F11 C11 O9:P9 L9 I9 F29">
      <formula1>0.041666666666666664</formula1>
      <formula2>0.25</formula2>
    </dataValidation>
    <dataValidation type="time" operator="lessThan" allowBlank="1" showErrorMessage="1" errorTitle="Erreur de saisie" error="Soit le format horaire n'est pas respecté, soit l'horaire saisi est ... impossible pour une journée..." sqref="E9 N21 K21 H21 E21 B21 N19 K19 H19 E19 B19 N17 K17 H17 E17 B17 N15 K15 H15 E15 B15 N13 K13 H13 E13 B13 N11 K11 H11 E11 B11 N9 K9 H9">
      <formula1>0.3333217592592593</formula1>
    </dataValidation>
    <dataValidation type="date" allowBlank="1" showInputMessage="1" showErrorMessage="1" promptTitle="Date" prompt="Saisir la date au format : jj/mm/aa ou jj/mm/aaaa" errorTitle="Erreur de saisie ?" error="Le format de date (jj/mm/aa) n'a pas été respecté" sqref="E32 H32 K32 N32">
      <formula1>41883</formula1>
      <formula2>55032</formula2>
    </dataValidation>
    <dataValidation type="time" operator="lessThanOrEqual" allowBlank="1" showInputMessage="1" showErrorMessage="1" promptTitle="Heures récupérées" prompt="Saisir les heures récupérées au format : hh:mm" errorTitle="Erreur de saisie ?" error="Soit le nombre d'heures est trop élevé pour une journée...&#13;Soit le format horaire (hh:mm) n'a pas été respecté" sqref="F32 I32 L32 O32">
      <formula1>0.25</formula1>
    </dataValidation>
  </dataValidations>
  <hyperlinks>
    <hyperlink ref="C37" r:id="rId1" display="http://www.legifrance.gouv.fr/affichTexte.do?cidTexte=JORFTEXT000029390985&amp;dateTexte=&amp;categorieLien=id"/>
    <hyperlink ref="N2" r:id="rId2" display="snu28@snuipp.fr"/>
  </hyperlinks>
  <printOptions horizontalCentered="1"/>
  <pageMargins left="0.3937007874015748" right="0.3937007874015748" top="0.7874015748031497" bottom="0.7874015748031497" header="0.5118110236220472" footer="0.5118110236220472"/>
  <pageSetup fitToHeight="1" fitToWidth="1" horizontalDpi="300" verticalDpi="300" orientation="landscape" paperSize="9" scale="76" r:id="rId6"/>
  <drawing r:id="rId5"/>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S37"/>
  <sheetViews>
    <sheetView showGridLines="0" tabSelected="1" zoomScalePageLayoutView="0" workbookViewId="0" topLeftCell="B1">
      <selection activeCell="B9" sqref="B9:C9"/>
    </sheetView>
  </sheetViews>
  <sheetFormatPr defaultColWidth="11.421875" defaultRowHeight="12.75" customHeight="1"/>
  <cols>
    <col min="1" max="1" width="5.421875" style="0" customWidth="1"/>
    <col min="2" max="3" width="10.7109375" style="0" customWidth="1"/>
    <col min="4" max="4" width="5.421875" style="0" customWidth="1"/>
    <col min="5" max="6" width="10.7109375" style="0" customWidth="1"/>
    <col min="7" max="7" width="5.421875" style="0" customWidth="1"/>
    <col min="8" max="9" width="10.7109375" style="0" customWidth="1"/>
    <col min="10" max="10" width="5.421875" style="0" customWidth="1"/>
    <col min="11" max="12" width="10.7109375" style="0" customWidth="1"/>
    <col min="13" max="13" width="5.421875" style="0" customWidth="1"/>
    <col min="14" max="15" width="10.7109375" style="0" customWidth="1"/>
    <col min="16" max="16" width="1.7109375" style="0" customWidth="1"/>
    <col min="17" max="17" width="12.421875" style="0" customWidth="1"/>
    <col min="18" max="18" width="11.421875" style="0" hidden="1" customWidth="1"/>
    <col min="19" max="19" width="12.8515625" style="0" customWidth="1"/>
  </cols>
  <sheetData>
    <row r="1" spans="1:18" ht="15" customHeight="1">
      <c r="A1" s="111" t="s">
        <v>0</v>
      </c>
      <c r="B1" s="111"/>
      <c r="C1" s="111"/>
      <c r="D1" s="112">
        <f>IF(ISBLANK('Période 1'!D1:K1),"",'Période 1'!D1:K1)</f>
      </c>
      <c r="E1" s="112"/>
      <c r="F1" s="112"/>
      <c r="G1" s="112"/>
      <c r="H1" s="112"/>
      <c r="I1" s="112"/>
      <c r="J1" s="112"/>
      <c r="K1" s="112"/>
      <c r="N1" s="1" t="str">
        <f>'Période 1'!N1</f>
        <v>SNUipp-FSU.28</v>
      </c>
      <c r="Q1" s="1"/>
      <c r="R1" s="1"/>
    </row>
    <row r="2" spans="1:18" ht="15" customHeight="1">
      <c r="A2" s="111" t="s">
        <v>1</v>
      </c>
      <c r="B2" s="111"/>
      <c r="C2" s="111"/>
      <c r="D2" s="112">
        <f>IF(ISBLANK('Période 1'!D2:K2),"",'Période 1'!D2:K2)</f>
      </c>
      <c r="E2" s="112"/>
      <c r="F2" s="112"/>
      <c r="G2" s="112"/>
      <c r="H2" s="112"/>
      <c r="I2" s="112"/>
      <c r="J2" s="112"/>
      <c r="K2" s="112"/>
      <c r="N2" s="25" t="str">
        <f>HYPERLINK("mailto:"&amp;'Période 1'!N2,'Période 1'!N2)</f>
        <v>snu28@snuipp.fr</v>
      </c>
      <c r="Q2" s="26"/>
      <c r="R2" s="26"/>
    </row>
    <row r="3" spans="1:14" ht="15" customHeight="1">
      <c r="A3" s="111" t="s">
        <v>2</v>
      </c>
      <c r="B3" s="111"/>
      <c r="C3" s="111"/>
      <c r="D3" s="112">
        <f>IF(ISBLANK('Période 1'!D3:K3),"",'Période 1'!D3:K3)</f>
      </c>
      <c r="E3" s="112"/>
      <c r="F3" s="112"/>
      <c r="G3" s="112"/>
      <c r="H3" s="112"/>
      <c r="I3" s="112"/>
      <c r="J3" s="112"/>
      <c r="K3" s="112"/>
      <c r="N3" s="27" t="str">
        <f>'Période 1'!N3</f>
        <v>02.37.21.15.32</v>
      </c>
    </row>
    <row r="4" spans="1:14" ht="15" customHeight="1">
      <c r="A4" s="111" t="s">
        <v>3</v>
      </c>
      <c r="B4" s="111"/>
      <c r="C4" s="111"/>
      <c r="D4" s="112">
        <f>IF(ISBLANK('Période 1'!D4:K4),"",'Période 1'!D4:K4)</f>
      </c>
      <c r="E4" s="112"/>
      <c r="F4" s="112"/>
      <c r="G4" s="112"/>
      <c r="H4" s="112"/>
      <c r="I4" s="112"/>
      <c r="J4" s="112"/>
      <c r="K4" s="112"/>
      <c r="N4" s="27">
        <f>'Période 1'!N4</f>
        <v>0</v>
      </c>
    </row>
    <row r="5" spans="1:18" ht="12.75" customHeight="1">
      <c r="A5" s="3"/>
      <c r="B5" s="3"/>
      <c r="C5" s="3"/>
      <c r="D5" s="4"/>
      <c r="E5" s="4"/>
      <c r="F5" s="4"/>
      <c r="G5" s="4"/>
      <c r="H5" s="4"/>
      <c r="I5" s="4"/>
      <c r="J5" s="4"/>
      <c r="K5" s="4"/>
      <c r="R5" s="28">
        <v>0.25</v>
      </c>
    </row>
    <row r="6" spans="1:19" ht="21" customHeight="1">
      <c r="A6" s="97" t="s">
        <v>19</v>
      </c>
      <c r="B6" s="97"/>
      <c r="C6" s="97"/>
      <c r="D6" s="97"/>
      <c r="E6" s="97"/>
      <c r="F6" s="97"/>
      <c r="G6" s="97"/>
      <c r="H6" s="97"/>
      <c r="I6" s="97"/>
      <c r="J6" s="97"/>
      <c r="K6" s="97"/>
      <c r="L6" s="97"/>
      <c r="M6" s="97"/>
      <c r="N6" s="97"/>
      <c r="O6" s="6"/>
      <c r="P6" s="6"/>
      <c r="Q6" s="7"/>
      <c r="R6" s="8">
        <v>1</v>
      </c>
      <c r="S6" s="7"/>
    </row>
    <row r="7" spans="1:19" s="1" customFormat="1" ht="52.5" customHeight="1">
      <c r="A7" s="98" t="s">
        <v>5</v>
      </c>
      <c r="B7" s="98"/>
      <c r="C7" s="98"/>
      <c r="D7" s="98" t="s">
        <v>6</v>
      </c>
      <c r="E7" s="98"/>
      <c r="F7" s="98"/>
      <c r="G7" s="98" t="s">
        <v>7</v>
      </c>
      <c r="H7" s="98"/>
      <c r="I7" s="98"/>
      <c r="J7" s="98" t="s">
        <v>8</v>
      </c>
      <c r="K7" s="98"/>
      <c r="L7" s="98"/>
      <c r="M7" s="98" t="s">
        <v>9</v>
      </c>
      <c r="N7" s="98"/>
      <c r="O7" s="98"/>
      <c r="P7" s="9"/>
      <c r="Q7" s="10" t="s">
        <v>10</v>
      </c>
      <c r="R7" s="10"/>
      <c r="S7" s="10" t="s">
        <v>11</v>
      </c>
    </row>
    <row r="8" spans="1:19" ht="12.75" customHeight="1">
      <c r="A8" s="91">
        <v>41946</v>
      </c>
      <c r="B8" s="92"/>
      <c r="C8" s="92"/>
      <c r="D8" s="91">
        <f>A8+1</f>
        <v>41947</v>
      </c>
      <c r="E8" s="92" t="s">
        <v>12</v>
      </c>
      <c r="F8" s="92"/>
      <c r="G8" s="91">
        <f>D8+1</f>
        <v>41948</v>
      </c>
      <c r="H8" s="92" t="s">
        <v>12</v>
      </c>
      <c r="I8" s="92"/>
      <c r="J8" s="91">
        <f>G8+1</f>
        <v>41949</v>
      </c>
      <c r="K8" s="92" t="s">
        <v>12</v>
      </c>
      <c r="L8" s="92"/>
      <c r="M8" s="91">
        <f>J8+1</f>
        <v>41950</v>
      </c>
      <c r="N8" s="92" t="s">
        <v>12</v>
      </c>
      <c r="O8" s="92"/>
      <c r="P8" s="12"/>
      <c r="Q8" s="93">
        <f>(IF(ISNUMBER(B9),B9,0)+IF(ISNUMBER(E9),E9,0)+IF(ISNUMBER(H9),H9,0)+IF(ISNUMBER(K9),K9,0)+IF(ISNUMBER(N9),N9,0))</f>
        <v>0</v>
      </c>
      <c r="R8" s="13"/>
      <c r="S8" s="94">
        <f>IF(R9=0,0,IF(R9&gt;0,"+ "&amp;TEXT(R9,"[hh]:mm"),"- "&amp;TEXT(ABS(R9),"[hh]:mm")))</f>
        <v>0</v>
      </c>
    </row>
    <row r="9" spans="1:19" ht="12.75" customHeight="1">
      <c r="A9" s="91"/>
      <c r="B9" s="95"/>
      <c r="C9" s="95"/>
      <c r="D9" s="91"/>
      <c r="E9" s="95"/>
      <c r="F9" s="95"/>
      <c r="G9" s="91"/>
      <c r="H9" s="95"/>
      <c r="I9" s="95"/>
      <c r="J9" s="91"/>
      <c r="K9" s="95"/>
      <c r="L9" s="95"/>
      <c r="M9" s="91"/>
      <c r="N9" s="95"/>
      <c r="O9" s="95"/>
      <c r="P9" s="14"/>
      <c r="Q9" s="93"/>
      <c r="R9" s="15">
        <f>IF(Q8&gt;0,Q8-R$6,0)</f>
        <v>0</v>
      </c>
      <c r="S9" s="94"/>
    </row>
    <row r="10" spans="1:19" ht="12.75" customHeight="1">
      <c r="A10" s="91">
        <f>M8+3</f>
        <v>41953</v>
      </c>
      <c r="B10" s="92" t="s">
        <v>12</v>
      </c>
      <c r="C10" s="92"/>
      <c r="D10" s="91">
        <f>A10+1</f>
        <v>41954</v>
      </c>
      <c r="E10" s="92" t="s">
        <v>12</v>
      </c>
      <c r="F10" s="92"/>
      <c r="G10" s="91">
        <f>D10+1</f>
        <v>41955</v>
      </c>
      <c r="H10" s="92" t="s">
        <v>12</v>
      </c>
      <c r="I10" s="92"/>
      <c r="J10" s="91">
        <f>G10+1</f>
        <v>41956</v>
      </c>
      <c r="K10" s="92" t="s">
        <v>12</v>
      </c>
      <c r="L10" s="92"/>
      <c r="M10" s="91">
        <f>J10+1</f>
        <v>41957</v>
      </c>
      <c r="N10" s="92" t="s">
        <v>12</v>
      </c>
      <c r="O10" s="92"/>
      <c r="P10" s="12"/>
      <c r="Q10" s="93">
        <f>(IF(ISNUMBER(B11),B11,0)+IF(ISNUMBER(E11),E11,0)+IF(ISNUMBER(H11),H11,0)+IF(ISNUMBER(K11),K11,0)+IF(ISNUMBER(N11),N11,0))</f>
        <v>0</v>
      </c>
      <c r="R10" s="17"/>
      <c r="S10" s="94">
        <f>IF(R11=0,0,IF(R11&gt;0,"+ "&amp;TEXT(R11,"[hh]:mm"),"- "&amp;TEXT(ABS(R11),"[hh]:mm")))</f>
        <v>0</v>
      </c>
    </row>
    <row r="11" spans="1:19" ht="12.75" customHeight="1">
      <c r="A11" s="91"/>
      <c r="B11" s="95"/>
      <c r="C11" s="95"/>
      <c r="D11" s="91"/>
      <c r="E11" s="109" t="s">
        <v>29</v>
      </c>
      <c r="F11" s="110"/>
      <c r="G11" s="91"/>
      <c r="H11" s="95"/>
      <c r="I11" s="95"/>
      <c r="J11" s="91"/>
      <c r="K11" s="95"/>
      <c r="L11" s="95"/>
      <c r="M11" s="91"/>
      <c r="N11" s="95"/>
      <c r="O11" s="95"/>
      <c r="P11" s="14"/>
      <c r="Q11" s="93"/>
      <c r="R11" s="29">
        <f>IF(Q10&gt;0,Q10-R$6+IF(ISNUMBER(F$29),F$29,R$5),0)</f>
        <v>0</v>
      </c>
      <c r="S11" s="94"/>
    </row>
    <row r="12" spans="1:19" ht="12.75" customHeight="1">
      <c r="A12" s="91">
        <f>M10+3</f>
        <v>41960</v>
      </c>
      <c r="B12" s="92" t="s">
        <v>12</v>
      </c>
      <c r="C12" s="92"/>
      <c r="D12" s="91">
        <f>A12+1</f>
        <v>41961</v>
      </c>
      <c r="E12" s="92" t="s">
        <v>12</v>
      </c>
      <c r="F12" s="92"/>
      <c r="G12" s="91">
        <f>D12+1</f>
        <v>41962</v>
      </c>
      <c r="H12" s="92" t="s">
        <v>12</v>
      </c>
      <c r="I12" s="92"/>
      <c r="J12" s="91">
        <f>G12+1</f>
        <v>41963</v>
      </c>
      <c r="K12" s="92" t="s">
        <v>12</v>
      </c>
      <c r="L12" s="92"/>
      <c r="M12" s="91">
        <f>J12+1</f>
        <v>41964</v>
      </c>
      <c r="N12" s="92" t="s">
        <v>12</v>
      </c>
      <c r="O12" s="92"/>
      <c r="P12" s="12"/>
      <c r="Q12" s="93">
        <f>(IF(ISNUMBER(B13),B13,0)+IF(ISNUMBER(E13),E13,0)+IF(ISNUMBER(H13),H13,0)+IF(ISNUMBER(K13),K13,0)+IF(ISNUMBER(N13),N13,0))</f>
        <v>0</v>
      </c>
      <c r="R12" s="17"/>
      <c r="S12" s="94">
        <f>IF(R13=0,0,IF(R13&gt;0,"+ "&amp;TEXT(R13,"[hh]:mm"),"- "&amp;TEXT(ABS(R13),"[hh]:mm")))</f>
        <v>0</v>
      </c>
    </row>
    <row r="13" spans="1:19" ht="12.75" customHeight="1">
      <c r="A13" s="91"/>
      <c r="B13" s="95"/>
      <c r="C13" s="95"/>
      <c r="D13" s="91"/>
      <c r="E13" s="95"/>
      <c r="F13" s="95"/>
      <c r="G13" s="91"/>
      <c r="H13" s="95"/>
      <c r="I13" s="95"/>
      <c r="J13" s="91"/>
      <c r="K13" s="95"/>
      <c r="L13" s="95"/>
      <c r="M13" s="91"/>
      <c r="N13" s="95"/>
      <c r="O13" s="95"/>
      <c r="P13" s="14"/>
      <c r="Q13" s="93"/>
      <c r="R13" s="15">
        <f>IF(Q12&gt;0,Q12-R$6,0)</f>
        <v>0</v>
      </c>
      <c r="S13" s="94"/>
    </row>
    <row r="14" spans="1:19" ht="12.75" customHeight="1">
      <c r="A14" s="91">
        <f>M12+3</f>
        <v>41967</v>
      </c>
      <c r="B14" s="92" t="s">
        <v>12</v>
      </c>
      <c r="C14" s="92"/>
      <c r="D14" s="91">
        <f>A14+1</f>
        <v>41968</v>
      </c>
      <c r="E14" s="92" t="s">
        <v>12</v>
      </c>
      <c r="F14" s="92"/>
      <c r="G14" s="91">
        <f>D14+1</f>
        <v>41969</v>
      </c>
      <c r="H14" s="92" t="s">
        <v>12</v>
      </c>
      <c r="I14" s="92"/>
      <c r="J14" s="91">
        <f>G14+1</f>
        <v>41970</v>
      </c>
      <c r="K14" s="92" t="s">
        <v>12</v>
      </c>
      <c r="L14" s="92"/>
      <c r="M14" s="91">
        <f>J14+1</f>
        <v>41971</v>
      </c>
      <c r="N14" s="92" t="s">
        <v>12</v>
      </c>
      <c r="O14" s="92"/>
      <c r="P14" s="12"/>
      <c r="Q14" s="93">
        <f>(IF(ISNUMBER(B15),B15,0)+IF(ISNUMBER(E15),E15,0)+IF(ISNUMBER(H15),H15,0)+IF(ISNUMBER(K15),K15,0)+IF(ISNUMBER(N15),N15,0))</f>
        <v>0</v>
      </c>
      <c r="R14" s="17"/>
      <c r="S14" s="94">
        <f>IF(R15=0,0,IF(R15&gt;0,"+ "&amp;TEXT(R15,"[hh]:mm"),"- "&amp;TEXT(ABS(R15),"[hh]:mm")))</f>
        <v>0</v>
      </c>
    </row>
    <row r="15" spans="1:19" ht="12.75" customHeight="1">
      <c r="A15" s="91"/>
      <c r="B15" s="95"/>
      <c r="C15" s="95"/>
      <c r="D15" s="91"/>
      <c r="E15" s="95"/>
      <c r="F15" s="95"/>
      <c r="G15" s="91"/>
      <c r="H15" s="95"/>
      <c r="I15" s="95"/>
      <c r="J15" s="91"/>
      <c r="K15" s="95"/>
      <c r="L15" s="95"/>
      <c r="M15" s="91"/>
      <c r="N15" s="95"/>
      <c r="O15" s="95"/>
      <c r="P15" s="14"/>
      <c r="Q15" s="93"/>
      <c r="R15" s="15">
        <f>IF(Q14&gt;0,Q14-R$6,0)</f>
        <v>0</v>
      </c>
      <c r="S15" s="94"/>
    </row>
    <row r="16" spans="1:19" ht="12.75" customHeight="1">
      <c r="A16" s="91">
        <f>M14+3</f>
        <v>41974</v>
      </c>
      <c r="B16" s="92" t="s">
        <v>12</v>
      </c>
      <c r="C16" s="92"/>
      <c r="D16" s="91">
        <f>A16+1</f>
        <v>41975</v>
      </c>
      <c r="E16" s="92" t="s">
        <v>12</v>
      </c>
      <c r="F16" s="92"/>
      <c r="G16" s="91">
        <f>D16+1</f>
        <v>41976</v>
      </c>
      <c r="H16" s="92" t="s">
        <v>12</v>
      </c>
      <c r="I16" s="92"/>
      <c r="J16" s="91">
        <f>G16+1</f>
        <v>41977</v>
      </c>
      <c r="K16" s="92" t="s">
        <v>12</v>
      </c>
      <c r="L16" s="92"/>
      <c r="M16" s="91">
        <f>J16+1</f>
        <v>41978</v>
      </c>
      <c r="N16" s="92" t="s">
        <v>12</v>
      </c>
      <c r="O16" s="92"/>
      <c r="P16" s="12"/>
      <c r="Q16" s="93">
        <f>(IF(ISNUMBER(B17),B17,0)+IF(ISNUMBER(E17),E17,0)+IF(ISNUMBER(H17),H17,0)+IF(ISNUMBER(K17),K17,0)+IF(ISNUMBER(N17),N17,0))</f>
        <v>0</v>
      </c>
      <c r="R16" s="17"/>
      <c r="S16" s="94">
        <f>IF(R17=0,0,IF(R17&gt;0,"+ "&amp;TEXT(R17,"[hh]:mm"),"- "&amp;TEXT(ABS(R17),"[hh]:mm")))</f>
        <v>0</v>
      </c>
    </row>
    <row r="17" spans="1:19" ht="12.75" customHeight="1">
      <c r="A17" s="91"/>
      <c r="B17" s="95"/>
      <c r="C17" s="95"/>
      <c r="D17" s="91"/>
      <c r="E17" s="95"/>
      <c r="F17" s="95"/>
      <c r="G17" s="91"/>
      <c r="H17" s="95"/>
      <c r="I17" s="95"/>
      <c r="J17" s="91"/>
      <c r="K17" s="95"/>
      <c r="L17" s="95"/>
      <c r="M17" s="91"/>
      <c r="N17" s="95"/>
      <c r="O17" s="95"/>
      <c r="P17" s="14"/>
      <c r="Q17" s="93"/>
      <c r="R17" s="15">
        <f>IF(Q16&gt;0,Q16-R$6,0)</f>
        <v>0</v>
      </c>
      <c r="S17" s="94"/>
    </row>
    <row r="18" spans="1:19" ht="12.75" customHeight="1">
      <c r="A18" s="91">
        <f>M16+3</f>
        <v>41981</v>
      </c>
      <c r="B18" s="92" t="s">
        <v>12</v>
      </c>
      <c r="C18" s="92"/>
      <c r="D18" s="91">
        <f>A18+1</f>
        <v>41982</v>
      </c>
      <c r="E18" s="92" t="s">
        <v>12</v>
      </c>
      <c r="F18" s="92"/>
      <c r="G18" s="91">
        <f>D18+1</f>
        <v>41983</v>
      </c>
      <c r="H18" s="92" t="s">
        <v>12</v>
      </c>
      <c r="I18" s="92"/>
      <c r="J18" s="91">
        <f>G18+1</f>
        <v>41984</v>
      </c>
      <c r="K18" s="92" t="s">
        <v>12</v>
      </c>
      <c r="L18" s="92"/>
      <c r="M18" s="91">
        <f>J18+1</f>
        <v>41985</v>
      </c>
      <c r="N18" s="92" t="s">
        <v>12</v>
      </c>
      <c r="O18" s="92"/>
      <c r="P18" s="12"/>
      <c r="Q18" s="93">
        <f>(IF(ISNUMBER(B19),B19,0)+IF(ISNUMBER(E19),E19,0)+IF(ISNUMBER(H19),H19,0)+IF(ISNUMBER(K19),K19,0)+IF(ISNUMBER(N19),N19,0))</f>
        <v>0</v>
      </c>
      <c r="R18" s="17"/>
      <c r="S18" s="94">
        <f>IF(R19=0,0,IF(R19&gt;0,"+ "&amp;TEXT(R19,"[hh]:mm"),"- "&amp;TEXT(ABS(R19),"[hh]:mm")))</f>
        <v>0</v>
      </c>
    </row>
    <row r="19" spans="1:19" ht="12.75" customHeight="1">
      <c r="A19" s="91"/>
      <c r="B19" s="95"/>
      <c r="C19" s="95"/>
      <c r="D19" s="91"/>
      <c r="E19" s="95"/>
      <c r="F19" s="95"/>
      <c r="G19" s="91"/>
      <c r="H19" s="95"/>
      <c r="I19" s="95"/>
      <c r="J19" s="91"/>
      <c r="K19" s="95"/>
      <c r="L19" s="95"/>
      <c r="M19" s="91"/>
      <c r="N19" s="95"/>
      <c r="O19" s="95"/>
      <c r="P19" s="14"/>
      <c r="Q19" s="93"/>
      <c r="R19" s="15">
        <f>IF(Q18&gt;0,Q18-R$6,0)</f>
        <v>0</v>
      </c>
      <c r="S19" s="94"/>
    </row>
    <row r="20" spans="1:19" ht="12.75" customHeight="1">
      <c r="A20" s="91">
        <f>M18+3</f>
        <v>41988</v>
      </c>
      <c r="B20" s="92" t="s">
        <v>12</v>
      </c>
      <c r="C20" s="92"/>
      <c r="D20" s="91">
        <f>A20+1</f>
        <v>41989</v>
      </c>
      <c r="E20" s="92" t="s">
        <v>12</v>
      </c>
      <c r="F20" s="92"/>
      <c r="G20" s="91">
        <f>D20+1</f>
        <v>41990</v>
      </c>
      <c r="H20" s="92" t="s">
        <v>12</v>
      </c>
      <c r="I20" s="92"/>
      <c r="J20" s="91">
        <f>G20+1</f>
        <v>41991</v>
      </c>
      <c r="K20" s="92" t="s">
        <v>12</v>
      </c>
      <c r="L20" s="92"/>
      <c r="M20" s="91">
        <f>J20+1</f>
        <v>41992</v>
      </c>
      <c r="N20" s="92" t="s">
        <v>12</v>
      </c>
      <c r="O20" s="92"/>
      <c r="P20" s="12"/>
      <c r="Q20" s="93">
        <f>(IF(ISNUMBER(B21),B21,0)+IF(ISNUMBER(E21),E21,0)+IF(ISNUMBER(H21),H21,0)+IF(ISNUMBER(K21),K21,0)+IF(ISNUMBER(N21),N21,0))</f>
        <v>0</v>
      </c>
      <c r="R20" s="17"/>
      <c r="S20" s="94">
        <f>IF(R21=0,0,IF(R21&gt;0,"+ "&amp;TEXT(R21,"[hh]:mm"),"- "&amp;TEXT(ABS(R21),"[hh]:mm")))</f>
        <v>0</v>
      </c>
    </row>
    <row r="21" spans="1:19" ht="12.75" customHeight="1">
      <c r="A21" s="91"/>
      <c r="B21" s="95"/>
      <c r="C21" s="95"/>
      <c r="D21" s="91"/>
      <c r="E21" s="95"/>
      <c r="F21" s="95"/>
      <c r="G21" s="91"/>
      <c r="H21" s="95"/>
      <c r="I21" s="95"/>
      <c r="J21" s="91"/>
      <c r="K21" s="95"/>
      <c r="L21" s="95"/>
      <c r="M21" s="91"/>
      <c r="N21" s="95"/>
      <c r="O21" s="95"/>
      <c r="P21" s="14"/>
      <c r="Q21" s="93"/>
      <c r="R21" s="15">
        <f>IF(Q20&gt;0,Q20-R$6,0)</f>
        <v>0</v>
      </c>
      <c r="S21" s="94"/>
    </row>
    <row r="22" ht="12.75" customHeight="1">
      <c r="S22" s="27"/>
    </row>
    <row r="23" ht="12.75" customHeight="1">
      <c r="S23" s="27"/>
    </row>
    <row r="24" ht="12.75" customHeight="1">
      <c r="S24" s="27"/>
    </row>
    <row r="25" ht="12.75" customHeight="1">
      <c r="S25" s="27"/>
    </row>
    <row r="26" ht="12.75" customHeight="1">
      <c r="S26" s="27"/>
    </row>
    <row r="27" spans="1:19" ht="62.25" customHeight="1">
      <c r="A27" s="85" t="s">
        <v>13</v>
      </c>
      <c r="B27" s="85"/>
      <c r="C27" s="85"/>
      <c r="D27" s="85"/>
      <c r="E27" s="85"/>
      <c r="F27" s="85"/>
      <c r="G27" s="85"/>
      <c r="H27" s="85"/>
      <c r="I27" s="85"/>
      <c r="J27" s="85"/>
      <c r="K27" s="85"/>
      <c r="L27" s="85"/>
      <c r="M27" s="85"/>
      <c r="N27" s="85"/>
      <c r="Q27" s="19" t="str">
        <f>'Période 1'!Q27</f>
        <v>Solde 
à récupérer* pour la
période</v>
      </c>
      <c r="R27" s="20">
        <f>IF(AND((ISNUMBER(R9)),(R9&gt;0)),R9,0)+IF(AND((ISNUMBER(R11)),(R11&gt;0)),R11,0)+IF(AND((ISNUMBER(R13)),(R13&gt;0)),R13,0)+IF(AND((ISNUMBER(R15)),(R15&gt;0)),R15,0)+IF(AND((ISNUMBER(R17)),(R17&gt;0)),R17,0)+IF(AND((ISNUMBER(R19)),(R19&gt;0)),R19,0)+IF(AND((ISNUMBER(R21)),(R21&gt;0)),R21,0)</f>
        <v>0</v>
      </c>
      <c r="S27" s="69">
        <f>IF(R27&lt;=0,0,IF(R27&gt;0,TEXT(R27,"[hh]:mm"),"0"))</f>
        <v>0</v>
      </c>
    </row>
    <row r="28" spans="1:19" ht="12.75" customHeight="1">
      <c r="A28" s="63"/>
      <c r="B28" s="55"/>
      <c r="C28" s="55"/>
      <c r="D28" s="55"/>
      <c r="Q28" s="30"/>
      <c r="R28" s="31"/>
      <c r="S28" s="56"/>
    </row>
    <row r="29" spans="1:19" s="34" customFormat="1" ht="33.75" customHeight="1">
      <c r="A29" s="78"/>
      <c r="B29" s="78"/>
      <c r="C29" s="78"/>
      <c r="D29" s="78"/>
      <c r="E29" s="32"/>
      <c r="F29" s="68"/>
      <c r="G29" s="33"/>
      <c r="Q29" s="19" t="s">
        <v>20</v>
      </c>
      <c r="R29" s="35">
        <f>IF('Période 1'!R34&lt;0,'Période 1'!R27,R27+'Période 1'!R27)</f>
        <v>0</v>
      </c>
      <c r="S29" s="70">
        <f>IF(R29=0,0,IF(R29&gt;0,"+ "&amp;TEXT(R29,"[hh]:mm"),"Erreur de récupération"))</f>
        <v>0</v>
      </c>
    </row>
    <row r="30" spans="1:19" ht="12.75" customHeight="1" thickBot="1">
      <c r="A30" s="1" t="s">
        <v>24</v>
      </c>
      <c r="S30" s="22"/>
    </row>
    <row r="31" spans="1:19" ht="12.75" customHeight="1">
      <c r="A31" s="79" t="s">
        <v>25</v>
      </c>
      <c r="B31" s="80"/>
      <c r="C31" s="81"/>
      <c r="E31" s="21" t="s">
        <v>14</v>
      </c>
      <c r="F31" s="21" t="s">
        <v>15</v>
      </c>
      <c r="H31" s="21" t="s">
        <v>14</v>
      </c>
      <c r="I31" s="21" t="s">
        <v>15</v>
      </c>
      <c r="K31" s="21" t="s">
        <v>14</v>
      </c>
      <c r="L31" s="21" t="s">
        <v>15</v>
      </c>
      <c r="N31" s="21" t="s">
        <v>14</v>
      </c>
      <c r="O31" s="21" t="s">
        <v>15</v>
      </c>
      <c r="Q31" s="86" t="s">
        <v>16</v>
      </c>
      <c r="R31" s="87">
        <f>SUM(F32,I32,L32,O32)</f>
        <v>0</v>
      </c>
      <c r="S31" s="89" t="str">
        <f>IF(R29=0,"Pas d'heures à récupérer",IF(R31&gt;R29,"Vous tentez de récupérer trop d'heures...",TEXT(R31,"[hh]:mm")))</f>
        <v>Pas d'heures à récupérer</v>
      </c>
    </row>
    <row r="32" spans="1:19" ht="40.5" customHeight="1" thickBot="1">
      <c r="A32" s="82"/>
      <c r="B32" s="83"/>
      <c r="C32" s="84"/>
      <c r="E32" s="54"/>
      <c r="F32" s="53"/>
      <c r="G32" s="52"/>
      <c r="H32" s="54"/>
      <c r="I32" s="53"/>
      <c r="J32" s="52"/>
      <c r="K32" s="54"/>
      <c r="L32" s="53"/>
      <c r="M32" s="52"/>
      <c r="N32" s="54"/>
      <c r="O32" s="53"/>
      <c r="Q32" s="86"/>
      <c r="R32" s="88"/>
      <c r="S32" s="90"/>
    </row>
    <row r="33" spans="3:19" ht="12.75" customHeight="1">
      <c r="C33" s="22"/>
      <c r="Q33" s="23"/>
      <c r="S33" s="22"/>
    </row>
    <row r="34" spans="3:19" ht="25.5" customHeight="1">
      <c r="C34" s="22"/>
      <c r="Q34" s="24" t="s">
        <v>17</v>
      </c>
      <c r="R34" s="28">
        <f>'Période 1'!R34+'Période 2'!R27-'Période 2'!R31</f>
        <v>0</v>
      </c>
      <c r="S34" s="70">
        <f>IF(R34&gt;=0,R34,"Erreur de récupération")</f>
        <v>0</v>
      </c>
    </row>
    <row r="36" spans="3:15" ht="12.75" customHeight="1">
      <c r="C36" s="107" t="str">
        <f>'Période 1'!C36</f>
        <v>Solde à récupérer* : voir le Décret n° 2014-942 du 20 août 2014 relatif aux obligations de service des personnels enseignants du premier degré :</v>
      </c>
      <c r="D36" s="107"/>
      <c r="E36" s="107"/>
      <c r="F36" s="107"/>
      <c r="G36" s="107"/>
      <c r="H36" s="107"/>
      <c r="I36" s="107"/>
      <c r="J36" s="107"/>
      <c r="K36" s="107"/>
      <c r="L36" s="107"/>
      <c r="M36" s="107"/>
      <c r="N36" s="107"/>
      <c r="O36" s="107"/>
    </row>
    <row r="37" spans="3:15" ht="12.75" customHeight="1">
      <c r="C37" s="108" t="str">
        <f>HYPERLINK('Période 1'!C37,'Période 1'!C37)</f>
        <v>http://www.legifrance.gouv.fr/affichTexte.do?cidTexte=JORFTEXT000029390985&amp;dateTexte=&amp;categorieLien=id </v>
      </c>
      <c r="D37" s="108"/>
      <c r="E37" s="108"/>
      <c r="F37" s="108"/>
      <c r="G37" s="108"/>
      <c r="H37" s="108"/>
      <c r="I37" s="108"/>
      <c r="J37" s="108"/>
      <c r="K37" s="108"/>
      <c r="L37" s="108"/>
      <c r="M37" s="108"/>
      <c r="N37" s="108"/>
      <c r="O37" s="108"/>
    </row>
  </sheetData>
  <sheetProtection password="D359" sheet="1" objects="1" scenarios="1" selectLockedCells="1"/>
  <mergeCells count="141">
    <mergeCell ref="A1:C1"/>
    <mergeCell ref="D1:K1"/>
    <mergeCell ref="A2:C2"/>
    <mergeCell ref="D2:K2"/>
    <mergeCell ref="A6:N6"/>
    <mergeCell ref="A7:C7"/>
    <mergeCell ref="D7:F7"/>
    <mergeCell ref="G7:I7"/>
    <mergeCell ref="J7:L7"/>
    <mergeCell ref="M7:O7"/>
    <mergeCell ref="A3:C3"/>
    <mergeCell ref="D3:K3"/>
    <mergeCell ref="A4:C4"/>
    <mergeCell ref="D4:K4"/>
    <mergeCell ref="S8:S9"/>
    <mergeCell ref="N9:O9"/>
    <mergeCell ref="G8:G9"/>
    <mergeCell ref="H8:I8"/>
    <mergeCell ref="J8:J9"/>
    <mergeCell ref="K8:L8"/>
    <mergeCell ref="H9:I9"/>
    <mergeCell ref="K9:L9"/>
    <mergeCell ref="A8:A9"/>
    <mergeCell ref="B8:C8"/>
    <mergeCell ref="D8:D9"/>
    <mergeCell ref="E8:F8"/>
    <mergeCell ref="B9:C9"/>
    <mergeCell ref="E9:F9"/>
    <mergeCell ref="A10:A11"/>
    <mergeCell ref="B10:C10"/>
    <mergeCell ref="D10:D11"/>
    <mergeCell ref="E10:F10"/>
    <mergeCell ref="B11:C11"/>
    <mergeCell ref="E11:F11"/>
    <mergeCell ref="M8:M9"/>
    <mergeCell ref="N8:O8"/>
    <mergeCell ref="Q8:Q9"/>
    <mergeCell ref="M10:M11"/>
    <mergeCell ref="N10:O10"/>
    <mergeCell ref="Q10:Q11"/>
    <mergeCell ref="S10:S11"/>
    <mergeCell ref="N11:O11"/>
    <mergeCell ref="G10:G11"/>
    <mergeCell ref="H10:I10"/>
    <mergeCell ref="J10:J11"/>
    <mergeCell ref="K10:L10"/>
    <mergeCell ref="H11:I11"/>
    <mergeCell ref="K11:L11"/>
    <mergeCell ref="S12:S13"/>
    <mergeCell ref="N13:O13"/>
    <mergeCell ref="G12:G13"/>
    <mergeCell ref="H12:I12"/>
    <mergeCell ref="J12:J13"/>
    <mergeCell ref="K12:L12"/>
    <mergeCell ref="H13:I13"/>
    <mergeCell ref="K13:L13"/>
    <mergeCell ref="M12:M13"/>
    <mergeCell ref="N12:O12"/>
    <mergeCell ref="Q12:Q13"/>
    <mergeCell ref="A12:A13"/>
    <mergeCell ref="B12:C12"/>
    <mergeCell ref="D12:D13"/>
    <mergeCell ref="E12:F12"/>
    <mergeCell ref="B13:C13"/>
    <mergeCell ref="E13:F13"/>
    <mergeCell ref="A14:A15"/>
    <mergeCell ref="B14:C14"/>
    <mergeCell ref="D14:D15"/>
    <mergeCell ref="E14:F14"/>
    <mergeCell ref="B15:C15"/>
    <mergeCell ref="E15:F15"/>
    <mergeCell ref="M14:M15"/>
    <mergeCell ref="N14:O14"/>
    <mergeCell ref="Q14:Q15"/>
    <mergeCell ref="S14:S15"/>
    <mergeCell ref="N15:O15"/>
    <mergeCell ref="G14:G15"/>
    <mergeCell ref="H14:I14"/>
    <mergeCell ref="J14:J15"/>
    <mergeCell ref="K14:L14"/>
    <mergeCell ref="H15:I15"/>
    <mergeCell ref="K15:L15"/>
    <mergeCell ref="S16:S17"/>
    <mergeCell ref="N17:O17"/>
    <mergeCell ref="G16:G17"/>
    <mergeCell ref="H16:I16"/>
    <mergeCell ref="J16:J17"/>
    <mergeCell ref="K16:L16"/>
    <mergeCell ref="H17:I17"/>
    <mergeCell ref="K17:L17"/>
    <mergeCell ref="A16:A17"/>
    <mergeCell ref="B16:C16"/>
    <mergeCell ref="D16:D17"/>
    <mergeCell ref="E16:F16"/>
    <mergeCell ref="B17:C17"/>
    <mergeCell ref="E17:F17"/>
    <mergeCell ref="A18:A19"/>
    <mergeCell ref="B18:C18"/>
    <mergeCell ref="D18:D19"/>
    <mergeCell ref="E18:F18"/>
    <mergeCell ref="B19:C19"/>
    <mergeCell ref="E19:F19"/>
    <mergeCell ref="M16:M17"/>
    <mergeCell ref="N16:O16"/>
    <mergeCell ref="Q16:Q17"/>
    <mergeCell ref="M18:M19"/>
    <mergeCell ref="N18:O18"/>
    <mergeCell ref="Q18:Q19"/>
    <mergeCell ref="S18:S19"/>
    <mergeCell ref="N19:O19"/>
    <mergeCell ref="S20:S21"/>
    <mergeCell ref="N21:O21"/>
    <mergeCell ref="G18:G19"/>
    <mergeCell ref="H18:I18"/>
    <mergeCell ref="J18:J19"/>
    <mergeCell ref="K18:L18"/>
    <mergeCell ref="H19:I19"/>
    <mergeCell ref="K19:L19"/>
    <mergeCell ref="Q31:Q32"/>
    <mergeCell ref="R31:R32"/>
    <mergeCell ref="S31:S32"/>
    <mergeCell ref="A27:N27"/>
    <mergeCell ref="A29:D29"/>
    <mergeCell ref="C36:O36"/>
    <mergeCell ref="C37:O37"/>
    <mergeCell ref="A31:C32"/>
    <mergeCell ref="M20:M21"/>
    <mergeCell ref="N20:O20"/>
    <mergeCell ref="A20:A21"/>
    <mergeCell ref="B20:C20"/>
    <mergeCell ref="D20:D21"/>
    <mergeCell ref="E20:F20"/>
    <mergeCell ref="B21:C21"/>
    <mergeCell ref="E21:F21"/>
    <mergeCell ref="G20:G21"/>
    <mergeCell ref="H20:I20"/>
    <mergeCell ref="J20:J21"/>
    <mergeCell ref="K20:L20"/>
    <mergeCell ref="H21:I21"/>
    <mergeCell ref="K21:L21"/>
    <mergeCell ref="Q20:Q21"/>
  </mergeCells>
  <conditionalFormatting sqref="R11 R9 R21 R19 R13 R15 R17 R27">
    <cfRule type="cellIs" priority="16" dxfId="1" operator="greaterThan" stopIfTrue="1">
      <formula>0</formula>
    </cfRule>
    <cfRule type="cellIs" priority="17" dxfId="0" operator="lessThanOrEqual" stopIfTrue="1">
      <formula>0</formula>
    </cfRule>
  </conditionalFormatting>
  <conditionalFormatting sqref="B8:C8 B12:C12 B14:C14 B16:C16 B18:C18 B20:C20 E8:F8 E10:F10 E12:F12 E14:F14 E16:F16 E18:F18 E20:F20 H8:I8 H10:I10 H12:I12 H14:I14 H16:I16 H18:I18 H20:I20 K8:L8 K10:L10 K12:L12 K14:L14 K16:L16 K18:L18 K20:L20 N8:P8 N10:P10 N12:P12 N14:P14 N16:P16 N18:P18 N20:P20 B10:C10">
    <cfRule type="cellIs" priority="18" dxfId="13" operator="equal" stopIfTrue="1">
      <formula>"école"</formula>
    </cfRule>
  </conditionalFormatting>
  <conditionalFormatting sqref="S8:S21">
    <cfRule type="expression" priority="14" dxfId="1" stopIfTrue="1">
      <formula>IF(R9&gt;0,1,0)</formula>
    </cfRule>
    <cfRule type="expression" priority="15" dxfId="0" stopIfTrue="1">
      <formula>IF(R9&lt;=0,1,0)</formula>
    </cfRule>
  </conditionalFormatting>
  <conditionalFormatting sqref="R29">
    <cfRule type="cellIs" priority="10" dxfId="1" operator="greaterThan" stopIfTrue="1">
      <formula>0</formula>
    </cfRule>
    <cfRule type="cellIs" priority="11" dxfId="0" operator="lessThanOrEqual" stopIfTrue="1">
      <formula>0</formula>
    </cfRule>
  </conditionalFormatting>
  <conditionalFormatting sqref="S27">
    <cfRule type="expression" priority="8" dxfId="1" stopIfTrue="1">
      <formula>IF(R27&gt;0,1,0)</formula>
    </cfRule>
    <cfRule type="expression" priority="9" dxfId="0" stopIfTrue="1">
      <formula>IF(R27&lt;=0,1,0)</formula>
    </cfRule>
  </conditionalFormatting>
  <conditionalFormatting sqref="S29">
    <cfRule type="expression" priority="5" dxfId="1" stopIfTrue="1">
      <formula>IF(R29&gt;0,1,0)</formula>
    </cfRule>
    <cfRule type="cellIs" priority="6" dxfId="3" operator="equal" stopIfTrue="1">
      <formula>"Erreur de récupération"</formula>
    </cfRule>
    <cfRule type="expression" priority="7" dxfId="2" stopIfTrue="1">
      <formula>IF(R29&lt;=0,1,0)</formula>
    </cfRule>
  </conditionalFormatting>
  <conditionalFormatting sqref="S31:S32">
    <cfRule type="expression" priority="3" dxfId="10" stopIfTrue="1">
      <formula>IF(R31&gt;R29,1,0)</formula>
    </cfRule>
    <cfRule type="expression" priority="4" dxfId="2" stopIfTrue="1">
      <formula>IF(R31&lt;=R29,1,0)</formula>
    </cfRule>
  </conditionalFormatting>
  <conditionalFormatting sqref="S34">
    <cfRule type="expression" priority="1" dxfId="1" stopIfTrue="1">
      <formula>IF(R34&lt;&gt;0,1,0)</formula>
    </cfRule>
    <cfRule type="expression" priority="2" dxfId="0" stopIfTrue="1">
      <formula>IF(R34=0,1,0)</formula>
    </cfRule>
  </conditionalFormatting>
  <dataValidations count="3">
    <dataValidation type="time" allowBlank="1" showErrorMessage="1" errorTitle="Erreur de saisie" error="Soit le format horaire n'est pas respecté, soit l'horaire saisi est ... impossible pour une journée..." sqref="F29 N21:P21 K21:L21 H21:I21 E21:F21 B21:C21 N19:P19 K19:L19 H19:I19 E19:F19 B19:C19 N17:P17 K17:L17 H17:I17 E17:F17 B17:C17 N15:P15 K15:L15 H15:I15 E15:F15 B15:C15 N13:P13 K13:L13 H13:I13 E13:F13 B13:C13 N11:P11 K11:L11 H11:I11 B9:C9 B11 N9:P9 K9:L9 H9:I9 E9:F9 F11">
      <formula1>0.041666666666666664</formula1>
      <formula2>0.25</formula2>
    </dataValidation>
    <dataValidation type="time" operator="lessThanOrEqual" allowBlank="1" showInputMessage="1" showErrorMessage="1" promptTitle="Heures récupérées" prompt="Saisir les heures récupérées au format : hh:mm" errorTitle="Erreur de saisie ?" error="Soit le nombre d'heures est trop élevé pour une journée...&#13;Soit le format horaire (hh:mm) n'a pas été respecté" sqref="F32 I32 L32 O32">
      <formula1>0.25</formula1>
    </dataValidation>
    <dataValidation type="date" allowBlank="1" showInputMessage="1" showErrorMessage="1" promptTitle="Date" prompt="Saisir la date au format : jj/mm/aa ou jj/mm/aaaa" errorTitle="Erreur de saisie ?" error="Le format de date (jj/mm/aa) n'a pas été respecté" sqref="E32 H32 K32 N32">
      <formula1>41883</formula1>
      <formula2>55032</formula2>
    </dataValidation>
  </dataValidations>
  <printOptions/>
  <pageMargins left="0.3937007874015748" right="0.3937007874015748" top="0.7874015748031497" bottom="0.7874015748031497" header="0.5118110236220472" footer="0.5118110236220472"/>
  <pageSetup fitToHeight="1" fitToWidth="1" horizontalDpi="300" verticalDpi="300" orientation="landscape" paperSize="9" scale="7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showGridLines="0" zoomScalePageLayoutView="0" workbookViewId="0" topLeftCell="A1">
      <selection activeCell="B8" sqref="B8:C8"/>
    </sheetView>
  </sheetViews>
  <sheetFormatPr defaultColWidth="11.421875" defaultRowHeight="12.75" customHeight="1"/>
  <cols>
    <col min="1" max="1" width="5.421875" style="0" customWidth="1"/>
    <col min="2" max="3" width="10.7109375" style="0" customWidth="1"/>
    <col min="4" max="4" width="5.421875" style="0" customWidth="1"/>
    <col min="5" max="6" width="10.7109375" style="0" customWidth="1"/>
    <col min="7" max="7" width="5.421875" style="0" customWidth="1"/>
    <col min="8" max="9" width="10.7109375" style="0" customWidth="1"/>
    <col min="10" max="10" width="5.421875" style="0" customWidth="1"/>
    <col min="11" max="12" width="10.7109375" style="0" customWidth="1"/>
    <col min="13" max="13" width="5.421875" style="0" customWidth="1"/>
    <col min="14" max="15" width="10.7109375" style="0" customWidth="1"/>
    <col min="16" max="16" width="1.7109375" style="0" customWidth="1"/>
    <col min="17" max="17" width="12.421875" style="0" customWidth="1"/>
    <col min="18" max="18" width="11.421875" style="0" hidden="1" customWidth="1"/>
    <col min="19" max="19" width="12.8515625" style="0" customWidth="1"/>
  </cols>
  <sheetData>
    <row r="1" spans="1:18" ht="15" customHeight="1">
      <c r="A1" s="111" t="s">
        <v>0</v>
      </c>
      <c r="B1" s="111"/>
      <c r="C1" s="111"/>
      <c r="D1" s="112">
        <f>IF(ISBLANK('Période 1'!D1:K1),"",'Période 1'!D1:K1)</f>
      </c>
      <c r="E1" s="112"/>
      <c r="F1" s="112"/>
      <c r="G1" s="112"/>
      <c r="H1" s="112"/>
      <c r="I1" s="112"/>
      <c r="J1" s="112"/>
      <c r="K1" s="112"/>
      <c r="N1" s="1" t="str">
        <f>'Période 1'!N1</f>
        <v>SNUipp-FSU.28</v>
      </c>
      <c r="Q1" s="1"/>
      <c r="R1" s="1"/>
    </row>
    <row r="2" spans="1:18" ht="15" customHeight="1">
      <c r="A2" s="111" t="s">
        <v>1</v>
      </c>
      <c r="B2" s="111"/>
      <c r="C2" s="111"/>
      <c r="D2" s="112">
        <f>IF(ISBLANK('Période 1'!D2:K2),"",'Période 1'!D2:K2)</f>
      </c>
      <c r="E2" s="112"/>
      <c r="F2" s="112"/>
      <c r="G2" s="112"/>
      <c r="H2" s="112"/>
      <c r="I2" s="112"/>
      <c r="J2" s="112"/>
      <c r="K2" s="112"/>
      <c r="N2" s="2" t="str">
        <f>HYPERLINK("mailto:"&amp;'Période 2'!N2,'Période 2'!N2)</f>
        <v>snu28@snuipp.fr</v>
      </c>
      <c r="Q2" s="26"/>
      <c r="R2" s="26"/>
    </row>
    <row r="3" spans="1:14" ht="15" customHeight="1">
      <c r="A3" s="111" t="s">
        <v>2</v>
      </c>
      <c r="B3" s="111"/>
      <c r="C3" s="111"/>
      <c r="D3" s="112">
        <f>IF(ISBLANK('Période 1'!D3:K3),"",'Période 1'!D3:K3)</f>
      </c>
      <c r="E3" s="112"/>
      <c r="F3" s="112"/>
      <c r="G3" s="112"/>
      <c r="H3" s="112"/>
      <c r="I3" s="112"/>
      <c r="J3" s="112"/>
      <c r="K3" s="112"/>
      <c r="N3" s="27" t="str">
        <f>'Période 1'!N3</f>
        <v>02.37.21.15.32</v>
      </c>
    </row>
    <row r="4" spans="1:14" ht="15" customHeight="1">
      <c r="A4" s="111" t="s">
        <v>3</v>
      </c>
      <c r="B4" s="111"/>
      <c r="C4" s="111"/>
      <c r="D4" s="112">
        <f>IF(ISBLANK('Période 1'!D4:K4),"",'Période 1'!D4:K4)</f>
      </c>
      <c r="E4" s="112"/>
      <c r="F4" s="112"/>
      <c r="G4" s="112"/>
      <c r="H4" s="112"/>
      <c r="I4" s="112"/>
      <c r="J4" s="112"/>
      <c r="K4" s="112"/>
      <c r="N4" s="27">
        <f>'Période 1'!N4</f>
        <v>0</v>
      </c>
    </row>
    <row r="5" spans="1:11" ht="12.75" customHeight="1">
      <c r="A5" s="3"/>
      <c r="B5" s="3"/>
      <c r="C5" s="3"/>
      <c r="D5" s="4"/>
      <c r="E5" s="4"/>
      <c r="F5" s="4"/>
      <c r="G5" s="4"/>
      <c r="H5" s="4"/>
      <c r="I5" s="4"/>
      <c r="J5" s="4"/>
      <c r="K5" s="4"/>
    </row>
    <row r="6" spans="1:19" ht="21" customHeight="1">
      <c r="A6" s="97" t="s">
        <v>21</v>
      </c>
      <c r="B6" s="97"/>
      <c r="C6" s="97"/>
      <c r="D6" s="97"/>
      <c r="E6" s="97"/>
      <c r="F6" s="97"/>
      <c r="G6" s="97"/>
      <c r="H6" s="97"/>
      <c r="I6" s="97"/>
      <c r="J6" s="97"/>
      <c r="K6" s="97"/>
      <c r="L6" s="97"/>
      <c r="M6" s="97"/>
      <c r="N6" s="97"/>
      <c r="O6" s="6"/>
      <c r="P6" s="6"/>
      <c r="Q6" s="7"/>
      <c r="R6" s="8">
        <v>1</v>
      </c>
      <c r="S6" s="7"/>
    </row>
    <row r="7" spans="1:19" s="1" customFormat="1" ht="52.5" customHeight="1">
      <c r="A7" s="98" t="s">
        <v>5</v>
      </c>
      <c r="B7" s="98"/>
      <c r="C7" s="98"/>
      <c r="D7" s="98" t="s">
        <v>6</v>
      </c>
      <c r="E7" s="98"/>
      <c r="F7" s="98"/>
      <c r="G7" s="98" t="s">
        <v>7</v>
      </c>
      <c r="H7" s="98"/>
      <c r="I7" s="98"/>
      <c r="J7" s="98" t="s">
        <v>8</v>
      </c>
      <c r="K7" s="98"/>
      <c r="L7" s="98"/>
      <c r="M7" s="98" t="s">
        <v>9</v>
      </c>
      <c r="N7" s="98"/>
      <c r="O7" s="98"/>
      <c r="P7" s="9"/>
      <c r="Q7" s="10" t="s">
        <v>10</v>
      </c>
      <c r="R7" s="10"/>
      <c r="S7" s="10" t="s">
        <v>11</v>
      </c>
    </row>
    <row r="8" spans="1:19" ht="12.75" customHeight="1">
      <c r="A8" s="91">
        <v>42009</v>
      </c>
      <c r="B8" s="92" t="s">
        <v>12</v>
      </c>
      <c r="C8" s="92"/>
      <c r="D8" s="91">
        <f>A8+1</f>
        <v>42010</v>
      </c>
      <c r="E8" s="92" t="s">
        <v>12</v>
      </c>
      <c r="F8" s="92"/>
      <c r="G8" s="91">
        <f>D8+1</f>
        <v>42011</v>
      </c>
      <c r="H8" s="92" t="s">
        <v>12</v>
      </c>
      <c r="I8" s="92"/>
      <c r="J8" s="91">
        <f>G8+1</f>
        <v>42012</v>
      </c>
      <c r="K8" s="92" t="s">
        <v>12</v>
      </c>
      <c r="L8" s="92"/>
      <c r="M8" s="91">
        <f>J8+1</f>
        <v>42013</v>
      </c>
      <c r="N8" s="92" t="s">
        <v>12</v>
      </c>
      <c r="O8" s="92"/>
      <c r="P8" s="12"/>
      <c r="Q8" s="93">
        <f>(IF(ISNUMBER(B9),B9,0)+IF(ISNUMBER(E9),E9,0)+IF(ISNUMBER(H9),H9,0)+IF(ISNUMBER(K9),K9,0)+IF(ISNUMBER(N9),N9,0))</f>
        <v>0</v>
      </c>
      <c r="R8" s="13"/>
      <c r="S8" s="94">
        <f>IF(R9=0,0,IF(R9&gt;0,"+ "&amp;TEXT(R9,"[hh]:mm"),"- "&amp;TEXT(ABS(R9),"[hh]:mm")))</f>
        <v>0</v>
      </c>
    </row>
    <row r="9" spans="1:19" ht="12.75" customHeight="1">
      <c r="A9" s="91"/>
      <c r="B9" s="95"/>
      <c r="C9" s="95"/>
      <c r="D9" s="91"/>
      <c r="E9" s="95"/>
      <c r="F9" s="95"/>
      <c r="G9" s="91"/>
      <c r="H9" s="95"/>
      <c r="I9" s="95"/>
      <c r="J9" s="91"/>
      <c r="K9" s="95"/>
      <c r="L9" s="95"/>
      <c r="M9" s="91"/>
      <c r="N9" s="95"/>
      <c r="O9" s="95"/>
      <c r="P9" s="14"/>
      <c r="Q9" s="93"/>
      <c r="R9" s="15">
        <f>IF(Q8&gt;0,Q8-R$6,0)</f>
        <v>0</v>
      </c>
      <c r="S9" s="94"/>
    </row>
    <row r="10" spans="1:19" ht="12.75" customHeight="1">
      <c r="A10" s="91">
        <f>M8+3</f>
        <v>42016</v>
      </c>
      <c r="B10" s="92" t="s">
        <v>12</v>
      </c>
      <c r="C10" s="92"/>
      <c r="D10" s="91">
        <f>A10+1</f>
        <v>42017</v>
      </c>
      <c r="E10" s="92" t="s">
        <v>12</v>
      </c>
      <c r="F10" s="92"/>
      <c r="G10" s="91">
        <f>D10+1</f>
        <v>42018</v>
      </c>
      <c r="H10" s="92" t="s">
        <v>12</v>
      </c>
      <c r="I10" s="92"/>
      <c r="J10" s="91">
        <f>G10+1</f>
        <v>42019</v>
      </c>
      <c r="K10" s="92" t="s">
        <v>12</v>
      </c>
      <c r="L10" s="92"/>
      <c r="M10" s="91">
        <f>J10+1</f>
        <v>42020</v>
      </c>
      <c r="N10" s="92" t="s">
        <v>12</v>
      </c>
      <c r="O10" s="92"/>
      <c r="P10" s="12"/>
      <c r="Q10" s="93">
        <f>(IF(ISNUMBER(B11),B11,0)+IF(ISNUMBER(E11),E11,0)+IF(ISNUMBER(H11),H11,0)+IF(ISNUMBER(K11),K11,0)+IF(ISNUMBER(N11),N11,0))</f>
        <v>0</v>
      </c>
      <c r="R10" s="17"/>
      <c r="S10" s="94">
        <f>IF(R11=0,0,IF(R11&gt;0,"+ "&amp;TEXT(R11,"[hh]:mm"),"- "&amp;TEXT(ABS(R11),"[hh]:mm")))</f>
        <v>0</v>
      </c>
    </row>
    <row r="11" spans="1:19" ht="12.75" customHeight="1">
      <c r="A11" s="91"/>
      <c r="B11" s="95"/>
      <c r="C11" s="95"/>
      <c r="D11" s="91"/>
      <c r="E11" s="95"/>
      <c r="F11" s="95"/>
      <c r="G11" s="91"/>
      <c r="H11" s="95"/>
      <c r="I11" s="95"/>
      <c r="J11" s="91"/>
      <c r="K11" s="95"/>
      <c r="L11" s="95"/>
      <c r="M11" s="91"/>
      <c r="N11" s="95"/>
      <c r="O11" s="95"/>
      <c r="P11" s="14"/>
      <c r="Q11" s="93"/>
      <c r="R11" s="15">
        <f>IF(Q10&gt;0,Q10-R$6,0)</f>
        <v>0</v>
      </c>
      <c r="S11" s="94"/>
    </row>
    <row r="12" spans="1:19" ht="12.75" customHeight="1">
      <c r="A12" s="91">
        <f>M10+3</f>
        <v>42023</v>
      </c>
      <c r="B12" s="92" t="s">
        <v>12</v>
      </c>
      <c r="C12" s="92"/>
      <c r="D12" s="91">
        <f>A12+1</f>
        <v>42024</v>
      </c>
      <c r="E12" s="92" t="s">
        <v>12</v>
      </c>
      <c r="F12" s="92"/>
      <c r="G12" s="91">
        <f>D12+1</f>
        <v>42025</v>
      </c>
      <c r="H12" s="92" t="s">
        <v>12</v>
      </c>
      <c r="I12" s="92"/>
      <c r="J12" s="91">
        <f>G12+1</f>
        <v>42026</v>
      </c>
      <c r="K12" s="92" t="s">
        <v>12</v>
      </c>
      <c r="L12" s="92"/>
      <c r="M12" s="91">
        <f>J12+1</f>
        <v>42027</v>
      </c>
      <c r="N12" s="92" t="s">
        <v>12</v>
      </c>
      <c r="O12" s="92"/>
      <c r="P12" s="12"/>
      <c r="Q12" s="93">
        <f>(IF(ISNUMBER(B13),B13,0)+IF(ISNUMBER(E13),E13,0)+IF(ISNUMBER(H13),H13,0)+IF(ISNUMBER(K13),K13,0)+IF(ISNUMBER(N13),N13,0))</f>
        <v>0</v>
      </c>
      <c r="R12" s="17"/>
      <c r="S12" s="94">
        <f>IF(R13=0,0,IF(R13&gt;0,"+ "&amp;TEXT(R13,"[hh]:mm"),"- "&amp;TEXT(ABS(R13),"[hh]:mm")))</f>
        <v>0</v>
      </c>
    </row>
    <row r="13" spans="1:19" ht="12.75" customHeight="1">
      <c r="A13" s="91"/>
      <c r="B13" s="95"/>
      <c r="C13" s="95"/>
      <c r="D13" s="91"/>
      <c r="E13" s="95"/>
      <c r="F13" s="95"/>
      <c r="G13" s="91"/>
      <c r="H13" s="95"/>
      <c r="I13" s="95"/>
      <c r="J13" s="91"/>
      <c r="K13" s="95"/>
      <c r="L13" s="95"/>
      <c r="M13" s="91"/>
      <c r="N13" s="95"/>
      <c r="O13" s="95"/>
      <c r="P13" s="14"/>
      <c r="Q13" s="93"/>
      <c r="R13" s="15">
        <f>IF(Q12&gt;0,Q12-R$6,0)</f>
        <v>0</v>
      </c>
      <c r="S13" s="94"/>
    </row>
    <row r="14" spans="1:19" ht="12.75" customHeight="1">
      <c r="A14" s="91">
        <f>M12+3</f>
        <v>42030</v>
      </c>
      <c r="B14" s="92" t="s">
        <v>12</v>
      </c>
      <c r="C14" s="92"/>
      <c r="D14" s="91">
        <f>A14+1</f>
        <v>42031</v>
      </c>
      <c r="E14" s="92" t="s">
        <v>12</v>
      </c>
      <c r="F14" s="92"/>
      <c r="G14" s="91">
        <f>D14+1</f>
        <v>42032</v>
      </c>
      <c r="H14" s="92" t="s">
        <v>12</v>
      </c>
      <c r="I14" s="92"/>
      <c r="J14" s="91">
        <f>G14+1</f>
        <v>42033</v>
      </c>
      <c r="K14" s="92" t="s">
        <v>12</v>
      </c>
      <c r="L14" s="92"/>
      <c r="M14" s="91">
        <f>J14+1</f>
        <v>42034</v>
      </c>
      <c r="N14" s="92" t="s">
        <v>12</v>
      </c>
      <c r="O14" s="92"/>
      <c r="P14" s="12"/>
      <c r="Q14" s="93">
        <f>(IF(ISNUMBER(B15),B15,0)+IF(ISNUMBER(E15),E15,0)+IF(ISNUMBER(H15),H15,0)+IF(ISNUMBER(K15),K15,0)+IF(ISNUMBER(N15),N15,0))</f>
        <v>0</v>
      </c>
      <c r="R14" s="17"/>
      <c r="S14" s="94">
        <f>IF(R15=0,0,IF(R15&gt;0,"+ "&amp;TEXT(R15,"[hh]:mm"),"- "&amp;TEXT(ABS(R15),"[hh]:mm")))</f>
        <v>0</v>
      </c>
    </row>
    <row r="15" spans="1:19" ht="12.75" customHeight="1">
      <c r="A15" s="91"/>
      <c r="B15" s="95"/>
      <c r="C15" s="95"/>
      <c r="D15" s="91"/>
      <c r="E15" s="95"/>
      <c r="F15" s="95"/>
      <c r="G15" s="91"/>
      <c r="H15" s="95"/>
      <c r="I15" s="95"/>
      <c r="J15" s="91"/>
      <c r="K15" s="95"/>
      <c r="L15" s="95"/>
      <c r="M15" s="91"/>
      <c r="N15" s="95"/>
      <c r="O15" s="95"/>
      <c r="P15" s="14"/>
      <c r="Q15" s="93"/>
      <c r="R15" s="15">
        <f>IF(Q14&gt;0,Q14-R$6,0)</f>
        <v>0</v>
      </c>
      <c r="S15" s="94"/>
    </row>
    <row r="16" spans="1:19" ht="12.75" customHeight="1">
      <c r="A16" s="91">
        <f>M14+3</f>
        <v>42037</v>
      </c>
      <c r="B16" s="92" t="s">
        <v>12</v>
      </c>
      <c r="C16" s="92"/>
      <c r="D16" s="91">
        <f>A16+1</f>
        <v>42038</v>
      </c>
      <c r="E16" s="92" t="s">
        <v>12</v>
      </c>
      <c r="F16" s="92"/>
      <c r="G16" s="91">
        <f>D16+1</f>
        <v>42039</v>
      </c>
      <c r="H16" s="92" t="s">
        <v>12</v>
      </c>
      <c r="I16" s="92"/>
      <c r="J16" s="91">
        <f>G16+1</f>
        <v>42040</v>
      </c>
      <c r="K16" s="92" t="s">
        <v>12</v>
      </c>
      <c r="L16" s="92"/>
      <c r="M16" s="91">
        <f>J16+1</f>
        <v>42041</v>
      </c>
      <c r="N16" s="92" t="s">
        <v>12</v>
      </c>
      <c r="O16" s="92"/>
      <c r="P16" s="12"/>
      <c r="Q16" s="93">
        <f>(IF(ISNUMBER(B17),B17,0)+IF(ISNUMBER(E17),E17,0)+IF(ISNUMBER(H17),H17,0)+IF(ISNUMBER(K17),K17,0)+IF(ISNUMBER(N17),N17,0))</f>
        <v>0</v>
      </c>
      <c r="R16" s="17"/>
      <c r="S16" s="94">
        <f>IF(R17=0,0,IF(R17&gt;0,"+ "&amp;TEXT(R17,"[hh]:mm"),"- "&amp;TEXT(ABS(R17),"[hh]:mm")))</f>
        <v>0</v>
      </c>
    </row>
    <row r="17" spans="1:19" ht="12.75" customHeight="1">
      <c r="A17" s="91"/>
      <c r="B17" s="95"/>
      <c r="C17" s="95"/>
      <c r="D17" s="91"/>
      <c r="E17" s="95"/>
      <c r="F17" s="95"/>
      <c r="G17" s="91"/>
      <c r="H17" s="95"/>
      <c r="I17" s="95"/>
      <c r="J17" s="91"/>
      <c r="K17" s="95"/>
      <c r="L17" s="95"/>
      <c r="M17" s="91"/>
      <c r="N17" s="95"/>
      <c r="O17" s="95"/>
      <c r="P17" s="14"/>
      <c r="Q17" s="93"/>
      <c r="R17" s="15">
        <f>IF(Q16&gt;0,Q16-R$6,0)</f>
        <v>0</v>
      </c>
      <c r="S17" s="94"/>
    </row>
    <row r="18" spans="1:19" ht="12.75" customHeight="1">
      <c r="A18" s="91">
        <f>M16+3</f>
        <v>42044</v>
      </c>
      <c r="B18" s="92" t="s">
        <v>12</v>
      </c>
      <c r="C18" s="92"/>
      <c r="D18" s="91">
        <f>A18+1</f>
        <v>42045</v>
      </c>
      <c r="E18" s="92" t="s">
        <v>12</v>
      </c>
      <c r="F18" s="92"/>
      <c r="G18" s="91">
        <f>D18+1</f>
        <v>42046</v>
      </c>
      <c r="H18" s="92" t="s">
        <v>12</v>
      </c>
      <c r="I18" s="92"/>
      <c r="J18" s="91">
        <f>G18+1</f>
        <v>42047</v>
      </c>
      <c r="K18" s="92" t="s">
        <v>12</v>
      </c>
      <c r="L18" s="92"/>
      <c r="M18" s="91">
        <f>J18+1</f>
        <v>42048</v>
      </c>
      <c r="N18" s="92" t="s">
        <v>12</v>
      </c>
      <c r="O18" s="92"/>
      <c r="P18" s="12"/>
      <c r="Q18" s="93">
        <f>(IF(ISNUMBER(B19),B19,0)+IF(ISNUMBER(E19),E19,0)+IF(ISNUMBER(H19),H19,0)+IF(ISNUMBER(K19),K19,0)+IF(ISNUMBER(N19),N19,0))</f>
        <v>0</v>
      </c>
      <c r="R18" s="17"/>
      <c r="S18" s="94">
        <f>IF(R19=0,0,IF(R19&gt;0,"+ "&amp;TEXT(R19,"[hh]:mm"),"- "&amp;TEXT(ABS(R19),"[hh]:mm")))</f>
        <v>0</v>
      </c>
    </row>
    <row r="19" spans="1:19" ht="12.75" customHeight="1">
      <c r="A19" s="91"/>
      <c r="B19" s="95"/>
      <c r="C19" s="95"/>
      <c r="D19" s="91"/>
      <c r="E19" s="95"/>
      <c r="F19" s="95"/>
      <c r="G19" s="91"/>
      <c r="H19" s="95"/>
      <c r="I19" s="95"/>
      <c r="J19" s="91"/>
      <c r="K19" s="95"/>
      <c r="L19" s="95"/>
      <c r="M19" s="91"/>
      <c r="N19" s="95"/>
      <c r="O19" s="95"/>
      <c r="P19" s="14"/>
      <c r="Q19" s="93"/>
      <c r="R19" s="15">
        <f>IF(Q18&gt;0,Q18-R$6,0)</f>
        <v>0</v>
      </c>
      <c r="S19" s="94"/>
    </row>
    <row r="20" spans="1:19" ht="12.75" customHeight="1">
      <c r="A20" s="91">
        <f>M18+3</f>
        <v>42051</v>
      </c>
      <c r="B20" s="92" t="s">
        <v>12</v>
      </c>
      <c r="C20" s="92"/>
      <c r="D20" s="91">
        <f>A20+1</f>
        <v>42052</v>
      </c>
      <c r="E20" s="92" t="s">
        <v>12</v>
      </c>
      <c r="F20" s="92"/>
      <c r="G20" s="91">
        <f>D20+1</f>
        <v>42053</v>
      </c>
      <c r="H20" s="92" t="s">
        <v>12</v>
      </c>
      <c r="I20" s="92"/>
      <c r="J20" s="91">
        <f>G20+1</f>
        <v>42054</v>
      </c>
      <c r="K20" s="92" t="s">
        <v>12</v>
      </c>
      <c r="L20" s="92"/>
      <c r="M20" s="91">
        <f>J20+1</f>
        <v>42055</v>
      </c>
      <c r="N20" s="92" t="s">
        <v>12</v>
      </c>
      <c r="O20" s="92"/>
      <c r="P20" s="12"/>
      <c r="Q20" s="93">
        <f>(IF(ISNUMBER(B21),B21,0)+IF(ISNUMBER(E21),E21,0)+IF(ISNUMBER(H21),H21,0)+IF(ISNUMBER(K21),K21,0)+IF(ISNUMBER(N21),N21,0))</f>
        <v>0</v>
      </c>
      <c r="R20" s="17"/>
      <c r="S20" s="94">
        <f>IF(R21=0,0,IF(R21&gt;0,"+ "&amp;TEXT(R21,"[hh]:mm"),"- "&amp;TEXT(ABS(R21),"[hh]:mm")))</f>
        <v>0</v>
      </c>
    </row>
    <row r="21" spans="1:19" ht="12.75" customHeight="1">
      <c r="A21" s="91"/>
      <c r="B21" s="95"/>
      <c r="C21" s="95"/>
      <c r="D21" s="91"/>
      <c r="E21" s="95"/>
      <c r="F21" s="95"/>
      <c r="G21" s="91"/>
      <c r="H21" s="95"/>
      <c r="I21" s="95"/>
      <c r="J21" s="91"/>
      <c r="K21" s="95"/>
      <c r="L21" s="95"/>
      <c r="M21" s="91"/>
      <c r="N21" s="95"/>
      <c r="O21" s="95"/>
      <c r="P21" s="14"/>
      <c r="Q21" s="93"/>
      <c r="R21" s="15">
        <f>IF(Q20&gt;0,Q20-R$6,0)</f>
        <v>0</v>
      </c>
      <c r="S21" s="94"/>
    </row>
    <row r="22" ht="12.75" customHeight="1">
      <c r="S22" s="27"/>
    </row>
    <row r="23" spans="1:19" ht="53.25" customHeight="1">
      <c r="A23" s="85" t="s">
        <v>13</v>
      </c>
      <c r="B23" s="85"/>
      <c r="C23" s="85"/>
      <c r="D23" s="85"/>
      <c r="E23" s="85"/>
      <c r="F23" s="85"/>
      <c r="G23" s="85"/>
      <c r="H23" s="85"/>
      <c r="I23" s="85"/>
      <c r="J23" s="85"/>
      <c r="K23" s="85"/>
      <c r="L23" s="85"/>
      <c r="M23" s="85"/>
      <c r="N23" s="85"/>
      <c r="Q23" s="19" t="str">
        <f>'Période 1'!Q27</f>
        <v>Solde 
à récupérer* pour la
période</v>
      </c>
      <c r="R23" s="20">
        <f>IF(AND((ISNUMBER(R9)),(R9&gt;0)),R9,0)+IF(AND((ISNUMBER(R11)),(R11&gt;0)),R11,0)+IF(AND((ISNUMBER(R13)),(R13&gt;0)),R13,0)+IF(AND((ISNUMBER(R15)),(R15&gt;0)),R15,0)+IF(AND((ISNUMBER(R17)),(R17&gt;0)),R17,0)+IF(AND((ISNUMBER(R21)),(R21&gt;0)),R21,0)+IF(AND((ISNUMBER(R19)),(R19&gt;0)),R19,0)</f>
        <v>0</v>
      </c>
      <c r="S23" s="69">
        <f>IF(R23&lt;=0,0,IF(R23&gt;0,TEXT(R23,"[hh]:mm"),"0"))</f>
        <v>0</v>
      </c>
    </row>
    <row r="24" spans="17:19" ht="12.75" customHeight="1">
      <c r="Q24" s="30"/>
      <c r="R24" s="31"/>
      <c r="S24" s="56"/>
    </row>
    <row r="25" spans="17:19" ht="26.25" customHeight="1">
      <c r="Q25" s="19" t="s">
        <v>20</v>
      </c>
      <c r="R25" s="35">
        <f>IF('Période 2'!R29&lt;0,'Période 2'!R29,R23+'Période 2'!R29)</f>
        <v>0</v>
      </c>
      <c r="S25" s="70">
        <f>IF(R25=0,0,IF(R25&gt;0,"+ "&amp;TEXT(R25,"[hh]:mm"),"Erreur de récupération"))</f>
        <v>0</v>
      </c>
    </row>
    <row r="26" ht="12.75" customHeight="1" thickBot="1">
      <c r="A26" s="1" t="s">
        <v>24</v>
      </c>
    </row>
    <row r="27" spans="1:19" ht="12.75" customHeight="1">
      <c r="A27" s="79" t="s">
        <v>25</v>
      </c>
      <c r="B27" s="80"/>
      <c r="C27" s="81"/>
      <c r="E27" s="21" t="s">
        <v>14</v>
      </c>
      <c r="F27" s="21" t="s">
        <v>15</v>
      </c>
      <c r="H27" s="21" t="s">
        <v>14</v>
      </c>
      <c r="I27" s="21" t="s">
        <v>15</v>
      </c>
      <c r="K27" s="21" t="s">
        <v>14</v>
      </c>
      <c r="L27" s="21" t="s">
        <v>15</v>
      </c>
      <c r="N27" s="21" t="s">
        <v>14</v>
      </c>
      <c r="O27" s="21" t="s">
        <v>15</v>
      </c>
      <c r="Q27" s="86" t="s">
        <v>16</v>
      </c>
      <c r="R27" s="87">
        <f>SUM(F28,I28,L28,O28)</f>
        <v>0</v>
      </c>
      <c r="S27" s="89" t="str">
        <f>IF(R25=0,"Pas d'heures à récupérer",IF(R27&gt;R25,"Vous tentez de récupérer trop d'heures...",TEXT(R27,"[hh]:mm")))</f>
        <v>Pas d'heures à récupérer</v>
      </c>
    </row>
    <row r="28" spans="1:19" ht="40.5" customHeight="1" thickBot="1">
      <c r="A28" s="82"/>
      <c r="B28" s="83"/>
      <c r="C28" s="84"/>
      <c r="E28" s="58"/>
      <c r="F28" s="59"/>
      <c r="G28" s="60"/>
      <c r="H28" s="58"/>
      <c r="I28" s="59"/>
      <c r="J28" s="60"/>
      <c r="K28" s="58"/>
      <c r="L28" s="59"/>
      <c r="M28" s="60"/>
      <c r="N28" s="58"/>
      <c r="O28" s="59"/>
      <c r="Q28" s="86"/>
      <c r="R28" s="88"/>
      <c r="S28" s="90"/>
    </row>
    <row r="29" spans="3:19" ht="12.75" customHeight="1">
      <c r="C29" s="22"/>
      <c r="Q29" s="23"/>
      <c r="S29" s="44"/>
    </row>
    <row r="30" spans="3:19" ht="25.5" customHeight="1">
      <c r="C30" s="22"/>
      <c r="Q30" s="24" t="s">
        <v>17</v>
      </c>
      <c r="R30" s="28">
        <f>'Période 2'!R34+'Période 3'!R23-'Période 3'!R27</f>
        <v>0</v>
      </c>
      <c r="S30" s="70">
        <f>IF(R30&gt;=0,R30,"Erreur de récupération")</f>
        <v>0</v>
      </c>
    </row>
    <row r="32" spans="3:15" ht="12.75" customHeight="1">
      <c r="C32" s="107" t="str">
        <f>'Période 2'!C36</f>
        <v>Solde à récupérer* : voir le Décret n° 2014-942 du 20 août 2014 relatif aux obligations de service des personnels enseignants du premier degré :</v>
      </c>
      <c r="D32" s="107"/>
      <c r="E32" s="107"/>
      <c r="F32" s="107"/>
      <c r="G32" s="107"/>
      <c r="H32" s="107"/>
      <c r="I32" s="107"/>
      <c r="J32" s="107"/>
      <c r="K32" s="107"/>
      <c r="L32" s="107"/>
      <c r="M32" s="107"/>
      <c r="N32" s="107"/>
      <c r="O32" s="107"/>
    </row>
    <row r="33" spans="3:15" ht="12.75" customHeight="1">
      <c r="C33" s="108" t="str">
        <f>HYPERLINK('Période 2'!C37,'Période 2'!C37)</f>
        <v>http://www.legifrance.gouv.fr/affichTexte.do?cidTexte=JORFTEXT000029390985&amp;dateTexte=&amp;categorieLien=id </v>
      </c>
      <c r="D33" s="108"/>
      <c r="E33" s="108"/>
      <c r="F33" s="108"/>
      <c r="G33" s="108"/>
      <c r="H33" s="108"/>
      <c r="I33" s="108"/>
      <c r="J33" s="108"/>
      <c r="K33" s="108"/>
      <c r="L33" s="108"/>
      <c r="M33" s="108"/>
      <c r="N33" s="108"/>
      <c r="O33" s="108"/>
    </row>
  </sheetData>
  <sheetProtection password="D359" sheet="1" objects="1" scenarios="1" selectLockedCells="1"/>
  <mergeCells count="140">
    <mergeCell ref="A1:C1"/>
    <mergeCell ref="D1:K1"/>
    <mergeCell ref="A2:C2"/>
    <mergeCell ref="D2:K2"/>
    <mergeCell ref="A6:N6"/>
    <mergeCell ref="A7:C7"/>
    <mergeCell ref="D7:F7"/>
    <mergeCell ref="G7:I7"/>
    <mergeCell ref="J7:L7"/>
    <mergeCell ref="M7:O7"/>
    <mergeCell ref="A3:C3"/>
    <mergeCell ref="D3:K3"/>
    <mergeCell ref="A4:C4"/>
    <mergeCell ref="D4:K4"/>
    <mergeCell ref="S8:S9"/>
    <mergeCell ref="N9:O9"/>
    <mergeCell ref="G8:G9"/>
    <mergeCell ref="H8:I8"/>
    <mergeCell ref="J8:J9"/>
    <mergeCell ref="K8:L8"/>
    <mergeCell ref="H9:I9"/>
    <mergeCell ref="K9:L9"/>
    <mergeCell ref="A8:A9"/>
    <mergeCell ref="B8:C8"/>
    <mergeCell ref="D8:D9"/>
    <mergeCell ref="E8:F8"/>
    <mergeCell ref="B9:C9"/>
    <mergeCell ref="E9:F9"/>
    <mergeCell ref="A10:A11"/>
    <mergeCell ref="B10:C10"/>
    <mergeCell ref="D10:D11"/>
    <mergeCell ref="E10:F10"/>
    <mergeCell ref="B11:C11"/>
    <mergeCell ref="E11:F11"/>
    <mergeCell ref="M8:M9"/>
    <mergeCell ref="N8:O8"/>
    <mergeCell ref="Q8:Q9"/>
    <mergeCell ref="M10:M11"/>
    <mergeCell ref="N10:O10"/>
    <mergeCell ref="Q10:Q11"/>
    <mergeCell ref="S10:S11"/>
    <mergeCell ref="N11:O11"/>
    <mergeCell ref="G10:G11"/>
    <mergeCell ref="H10:I10"/>
    <mergeCell ref="J10:J11"/>
    <mergeCell ref="K10:L10"/>
    <mergeCell ref="H11:I11"/>
    <mergeCell ref="K11:L11"/>
    <mergeCell ref="S12:S13"/>
    <mergeCell ref="N13:O13"/>
    <mergeCell ref="G12:G13"/>
    <mergeCell ref="H12:I12"/>
    <mergeCell ref="J12:J13"/>
    <mergeCell ref="K12:L12"/>
    <mergeCell ref="H13:I13"/>
    <mergeCell ref="K13:L13"/>
    <mergeCell ref="M12:M13"/>
    <mergeCell ref="N12:O12"/>
    <mergeCell ref="Q12:Q13"/>
    <mergeCell ref="A12:A13"/>
    <mergeCell ref="B12:C12"/>
    <mergeCell ref="D12:D13"/>
    <mergeCell ref="E12:F12"/>
    <mergeCell ref="B13:C13"/>
    <mergeCell ref="E13:F13"/>
    <mergeCell ref="A14:A15"/>
    <mergeCell ref="B14:C14"/>
    <mergeCell ref="D14:D15"/>
    <mergeCell ref="E14:F14"/>
    <mergeCell ref="B15:C15"/>
    <mergeCell ref="E15:F15"/>
    <mergeCell ref="M14:M15"/>
    <mergeCell ref="N14:O14"/>
    <mergeCell ref="Q14:Q15"/>
    <mergeCell ref="S14:S15"/>
    <mergeCell ref="N15:O15"/>
    <mergeCell ref="G14:G15"/>
    <mergeCell ref="H14:I14"/>
    <mergeCell ref="J14:J15"/>
    <mergeCell ref="K14:L14"/>
    <mergeCell ref="H15:I15"/>
    <mergeCell ref="K15:L15"/>
    <mergeCell ref="M16:M17"/>
    <mergeCell ref="N16:O16"/>
    <mergeCell ref="Q16:Q17"/>
    <mergeCell ref="S16:S17"/>
    <mergeCell ref="N17:O17"/>
    <mergeCell ref="Q27:Q28"/>
    <mergeCell ref="R27:R28"/>
    <mergeCell ref="S27:S28"/>
    <mergeCell ref="A23:N23"/>
    <mergeCell ref="K18:L18"/>
    <mergeCell ref="G16:G17"/>
    <mergeCell ref="H16:I16"/>
    <mergeCell ref="J16:J17"/>
    <mergeCell ref="K16:L16"/>
    <mergeCell ref="H17:I17"/>
    <mergeCell ref="K17:L17"/>
    <mergeCell ref="A16:A17"/>
    <mergeCell ref="B16:C16"/>
    <mergeCell ref="D16:D17"/>
    <mergeCell ref="E16:F16"/>
    <mergeCell ref="B17:C17"/>
    <mergeCell ref="E17:F17"/>
    <mergeCell ref="Q18:Q19"/>
    <mergeCell ref="S18:S19"/>
    <mergeCell ref="C32:O32"/>
    <mergeCell ref="C33:O33"/>
    <mergeCell ref="A27:C28"/>
    <mergeCell ref="A18:A19"/>
    <mergeCell ref="B18:C18"/>
    <mergeCell ref="D18:D19"/>
    <mergeCell ref="E18:F18"/>
    <mergeCell ref="G18:G19"/>
    <mergeCell ref="H18:I18"/>
    <mergeCell ref="J18:J19"/>
    <mergeCell ref="M18:M19"/>
    <mergeCell ref="N18:O18"/>
    <mergeCell ref="B19:C19"/>
    <mergeCell ref="E19:F19"/>
    <mergeCell ref="H19:I19"/>
    <mergeCell ref="K19:L19"/>
    <mergeCell ref="N19:O19"/>
    <mergeCell ref="J20:J21"/>
    <mergeCell ref="K20:L20"/>
    <mergeCell ref="M20:M21"/>
    <mergeCell ref="N20:O20"/>
    <mergeCell ref="Q20:Q21"/>
    <mergeCell ref="S20:S21"/>
    <mergeCell ref="K21:L21"/>
    <mergeCell ref="N21:O21"/>
    <mergeCell ref="A20:A21"/>
    <mergeCell ref="B20:C20"/>
    <mergeCell ref="D20:D21"/>
    <mergeCell ref="E20:F20"/>
    <mergeCell ref="G20:G21"/>
    <mergeCell ref="H20:I20"/>
    <mergeCell ref="B21:C21"/>
    <mergeCell ref="E21:F21"/>
    <mergeCell ref="H21:I21"/>
  </mergeCells>
  <conditionalFormatting sqref="R17 R23 R9 R11 R13 R15 R25">
    <cfRule type="cellIs" priority="27" dxfId="1" operator="greaterThan" stopIfTrue="1">
      <formula>0</formula>
    </cfRule>
    <cfRule type="cellIs" priority="28" dxfId="0" operator="lessThanOrEqual" stopIfTrue="1">
      <formula>0</formula>
    </cfRule>
  </conditionalFormatting>
  <conditionalFormatting sqref="B8:C8 B10:C10 B12:C12 B14:C14 B16:C16 E8:F8 E10:F10 E12:F12 E14:F14 E16:F16 H8:I8 H10:I10 H12:I12 H14:I14 H16:I16 K8:L8 K10:L10 K12:L12 K14:L14 K16:L16 N8:P8 N10:P10 N12:P12 N14:P14 N16:P16">
    <cfRule type="cellIs" priority="31" dxfId="13" operator="equal" stopIfTrue="1">
      <formula>"école"</formula>
    </cfRule>
  </conditionalFormatting>
  <conditionalFormatting sqref="R19">
    <cfRule type="cellIs" priority="17" dxfId="1" operator="greaterThan" stopIfTrue="1">
      <formula>0</formula>
    </cfRule>
    <cfRule type="cellIs" priority="18" dxfId="0" operator="lessThanOrEqual" stopIfTrue="1">
      <formula>0</formula>
    </cfRule>
  </conditionalFormatting>
  <conditionalFormatting sqref="B18:C18 E18:F18 H18:I18 K18:L18 N18:P18">
    <cfRule type="cellIs" priority="21" dxfId="13" operator="equal" stopIfTrue="1">
      <formula>"école"</formula>
    </cfRule>
  </conditionalFormatting>
  <conditionalFormatting sqref="R21">
    <cfRule type="cellIs" priority="12" dxfId="1" operator="greaterThan" stopIfTrue="1">
      <formula>0</formula>
    </cfRule>
    <cfRule type="cellIs" priority="13" dxfId="0" operator="lessThanOrEqual" stopIfTrue="1">
      <formula>0</formula>
    </cfRule>
  </conditionalFormatting>
  <conditionalFormatting sqref="B20:C20 E20:F20 H20:I20 K20:L20 N20:P20">
    <cfRule type="cellIs" priority="16" dxfId="13" operator="equal" stopIfTrue="1">
      <formula>"école"</formula>
    </cfRule>
  </conditionalFormatting>
  <conditionalFormatting sqref="S8:S21">
    <cfRule type="expression" priority="10" dxfId="1" stopIfTrue="1">
      <formula>IF(R9&gt;0,1,0)</formula>
    </cfRule>
    <cfRule type="expression" priority="11" dxfId="0" stopIfTrue="1">
      <formula>IF(R9&lt;=0,1,0)</formula>
    </cfRule>
  </conditionalFormatting>
  <conditionalFormatting sqref="S23">
    <cfRule type="expression" priority="8" dxfId="1" stopIfTrue="1">
      <formula>IF(R23&gt;0,1,0)</formula>
    </cfRule>
    <cfRule type="expression" priority="9" dxfId="0" stopIfTrue="1">
      <formula>IF(R23&lt;=0,1,0)</formula>
    </cfRule>
  </conditionalFormatting>
  <conditionalFormatting sqref="S25">
    <cfRule type="expression" priority="5" dxfId="1" stopIfTrue="1">
      <formula>IF(R25&gt;0,1,0)</formula>
    </cfRule>
    <cfRule type="cellIs" priority="6" dxfId="3" operator="equal" stopIfTrue="1">
      <formula>"Erreur de récupération"</formula>
    </cfRule>
    <cfRule type="expression" priority="7" dxfId="2" stopIfTrue="1">
      <formula>IF(R25&lt;=0,1,0)</formula>
    </cfRule>
  </conditionalFormatting>
  <conditionalFormatting sqref="S27:S28">
    <cfRule type="expression" priority="3" dxfId="10" stopIfTrue="1">
      <formula>IF(R27&gt;R25,1,0)</formula>
    </cfRule>
    <cfRule type="expression" priority="4" dxfId="2" stopIfTrue="1">
      <formula>IF(R27&lt;=R25,1,0)</formula>
    </cfRule>
  </conditionalFormatting>
  <conditionalFormatting sqref="S30">
    <cfRule type="expression" priority="1" dxfId="1" stopIfTrue="1">
      <formula>IF(R30&lt;&gt;0,1,0)</formula>
    </cfRule>
    <cfRule type="expression" priority="2" dxfId="0" stopIfTrue="1">
      <formula>IF(R30=0,1,0)</formula>
    </cfRule>
  </conditionalFormatting>
  <dataValidations count="3">
    <dataValidation type="time" allowBlank="1" showErrorMessage="1" errorTitle="Erreur de saisie" error="Soit le format horaire n'est pas respecté, soit l'horaire saisi est ... impossible pour une journée..." sqref="B9:C9 N17:P17 K17:L17 H17:I17 E17:F17 B17:C17 N15:P15 K15:L15 H15:I15 E15:F15 B15:C15 N13:P13 K13:L13 H13:I13 E13:F13 B13:C13 N11:P11 K11:L11 H11:I11 E11:F11 B11:C11 N9:P9 K9:L9 H9:I9 E9:F9 N19:P19 K19:L19 H19:I19 E19:F19 B19:C19 N21:P21 K21:L21 H21:I21 E21:F21 B21:C21">
      <formula1>0.041666666666666664</formula1>
      <formula2>0.25</formula2>
    </dataValidation>
    <dataValidation type="date" allowBlank="1" showInputMessage="1" showErrorMessage="1" promptTitle="Date" prompt="Saisir la date au format : jj/mm/aa ou jj/mm/aaaa" errorTitle="Erreur de saisie ?" error="Le format de date (jj/mm/aa) n'a pas été respecté" sqref="E28 H28 K28 N28">
      <formula1>41883</formula1>
      <formula2>55032</formula2>
    </dataValidation>
    <dataValidation type="time" operator="lessThanOrEqual" allowBlank="1" showInputMessage="1" showErrorMessage="1" promptTitle="Heures récupérées" prompt="Saisir les heures récupérées au format : hh:mm" errorTitle="Erreur de saisie ?" error="Soit le nombre d'heures est trop élevé pour une journée...&#13;Soit le format horaire (hh:mm) n'a pas été respecté" sqref="F28 I28 L28 O28">
      <formula1>0.25</formula1>
    </dataValidation>
  </dataValidations>
  <printOptions/>
  <pageMargins left="0.3937007874015748" right="0.3937007874015748" top="0.7874015748031497" bottom="0.7874015748031497" header="0.5118110236220472" footer="0.5118110236220472"/>
  <pageSetup fitToHeight="1" fitToWidth="1" horizontalDpi="300" verticalDpi="300" orientation="landscape" paperSize="9" scale="78"/>
  <drawing r:id="rId1"/>
</worksheet>
</file>

<file path=xl/worksheets/sheet4.xml><?xml version="1.0" encoding="utf-8"?>
<worksheet xmlns="http://schemas.openxmlformats.org/spreadsheetml/2006/main" xmlns:r="http://schemas.openxmlformats.org/officeDocument/2006/relationships">
  <sheetPr>
    <pageSetUpPr fitToPage="1"/>
  </sheetPr>
  <dimension ref="A1:S37"/>
  <sheetViews>
    <sheetView showGridLines="0" zoomScalePageLayoutView="0" workbookViewId="0" topLeftCell="A1">
      <selection activeCell="B8" sqref="B8:C8"/>
    </sheetView>
  </sheetViews>
  <sheetFormatPr defaultColWidth="11.421875" defaultRowHeight="12.75" customHeight="1"/>
  <cols>
    <col min="1" max="1" width="5.421875" style="0" customWidth="1"/>
    <col min="2" max="3" width="10.7109375" style="0" customWidth="1"/>
    <col min="4" max="4" width="5.421875" style="0" customWidth="1"/>
    <col min="5" max="5" width="10.7109375" style="0" customWidth="1"/>
    <col min="6" max="6" width="9.7109375" style="0" customWidth="1"/>
    <col min="7" max="7" width="5.421875" style="0" customWidth="1"/>
    <col min="8" max="8" width="10.7109375" style="0" customWidth="1"/>
    <col min="9" max="9" width="8.421875" style="0" customWidth="1"/>
    <col min="10" max="10" width="5.421875" style="0" customWidth="1"/>
    <col min="11" max="11" width="10.7109375" style="0" customWidth="1"/>
    <col min="12" max="12" width="10.421875" style="0" customWidth="1"/>
    <col min="13" max="13" width="5.421875" style="0" customWidth="1"/>
    <col min="14" max="14" width="10.7109375" style="0" customWidth="1"/>
    <col min="15" max="15" width="9.140625" style="0" customWidth="1"/>
    <col min="16" max="16" width="1.7109375" style="0" customWidth="1"/>
    <col min="17" max="17" width="11.00390625" style="0" bestFit="1" customWidth="1"/>
    <col min="18" max="18" width="11.421875" style="0" hidden="1" customWidth="1"/>
    <col min="19" max="19" width="12.8515625" style="0" customWidth="1"/>
  </cols>
  <sheetData>
    <row r="1" spans="1:18" ht="15" customHeight="1">
      <c r="A1" s="111" t="s">
        <v>0</v>
      </c>
      <c r="B1" s="111"/>
      <c r="C1" s="111"/>
      <c r="D1" s="112">
        <f>IF(ISBLANK('Période 1'!D1:K1),"",'Période 1'!D1:K1)</f>
      </c>
      <c r="E1" s="112"/>
      <c r="F1" s="112"/>
      <c r="G1" s="112"/>
      <c r="H1" s="112"/>
      <c r="I1" s="112"/>
      <c r="J1" s="112"/>
      <c r="K1" s="112"/>
      <c r="N1" s="1" t="str">
        <f>'Période 1'!N1</f>
        <v>SNUipp-FSU.28</v>
      </c>
      <c r="Q1" s="1"/>
      <c r="R1" s="1"/>
    </row>
    <row r="2" spans="1:18" ht="15" customHeight="1">
      <c r="A2" s="111" t="s">
        <v>1</v>
      </c>
      <c r="B2" s="111"/>
      <c r="C2" s="111"/>
      <c r="D2" s="112">
        <f>IF(ISBLANK('Période 1'!D2:K2),"",'Période 1'!D2:K2)</f>
      </c>
      <c r="E2" s="112"/>
      <c r="F2" s="112"/>
      <c r="G2" s="112"/>
      <c r="H2" s="112"/>
      <c r="I2" s="112"/>
      <c r="J2" s="112"/>
      <c r="K2" s="112"/>
      <c r="N2" s="2" t="str">
        <f>HYPERLINK("mailto:"&amp;'Période 3'!N2,'Période 3'!N2)</f>
        <v>snu28@snuipp.fr</v>
      </c>
      <c r="Q2" s="26"/>
      <c r="R2" s="26"/>
    </row>
    <row r="3" spans="1:14" ht="15" customHeight="1">
      <c r="A3" s="111" t="s">
        <v>2</v>
      </c>
      <c r="B3" s="111"/>
      <c r="C3" s="111"/>
      <c r="D3" s="112">
        <f>IF(ISBLANK('Période 1'!D3:K3),"",'Période 1'!D3:K3)</f>
      </c>
      <c r="E3" s="112"/>
      <c r="F3" s="112"/>
      <c r="G3" s="112"/>
      <c r="H3" s="112"/>
      <c r="I3" s="112"/>
      <c r="J3" s="112"/>
      <c r="K3" s="112"/>
      <c r="N3" s="27" t="str">
        <f>'Période 1'!N3</f>
        <v>02.37.21.15.32</v>
      </c>
    </row>
    <row r="4" spans="1:14" ht="15" customHeight="1">
      <c r="A4" s="111" t="s">
        <v>3</v>
      </c>
      <c r="B4" s="111"/>
      <c r="C4" s="111"/>
      <c r="D4" s="112">
        <f>IF(ISBLANK('Période 1'!D4:K4),"",'Période 1'!D4:K4)</f>
      </c>
      <c r="E4" s="112"/>
      <c r="F4" s="112"/>
      <c r="G4" s="112"/>
      <c r="H4" s="112"/>
      <c r="I4" s="112"/>
      <c r="J4" s="112"/>
      <c r="K4" s="112"/>
      <c r="N4" s="27">
        <f>'Période 1'!N4</f>
        <v>0</v>
      </c>
    </row>
    <row r="5" spans="1:18" ht="12.75" customHeight="1">
      <c r="A5" s="3"/>
      <c r="B5" s="3"/>
      <c r="C5" s="3"/>
      <c r="D5" s="4"/>
      <c r="E5" s="4"/>
      <c r="F5" s="4"/>
      <c r="G5" s="4"/>
      <c r="H5" s="4"/>
      <c r="I5" s="4"/>
      <c r="J5" s="4"/>
      <c r="K5" s="4"/>
      <c r="R5" s="28">
        <v>0.25</v>
      </c>
    </row>
    <row r="6" spans="1:19" ht="21" customHeight="1">
      <c r="A6" s="97" t="s">
        <v>22</v>
      </c>
      <c r="B6" s="97"/>
      <c r="C6" s="97"/>
      <c r="D6" s="97"/>
      <c r="E6" s="97"/>
      <c r="F6" s="97"/>
      <c r="G6" s="97"/>
      <c r="H6" s="97"/>
      <c r="I6" s="97"/>
      <c r="J6" s="97"/>
      <c r="K6" s="97"/>
      <c r="L6" s="97"/>
      <c r="M6" s="97"/>
      <c r="N6" s="97"/>
      <c r="O6" s="6"/>
      <c r="P6" s="6"/>
      <c r="Q6" s="7"/>
      <c r="R6" s="8">
        <v>1</v>
      </c>
      <c r="S6" s="7"/>
    </row>
    <row r="7" spans="1:19" s="1" customFormat="1" ht="52.5" customHeight="1">
      <c r="A7" s="98" t="s">
        <v>5</v>
      </c>
      <c r="B7" s="98"/>
      <c r="C7" s="98"/>
      <c r="D7" s="98" t="s">
        <v>6</v>
      </c>
      <c r="E7" s="98"/>
      <c r="F7" s="98"/>
      <c r="G7" s="98" t="s">
        <v>7</v>
      </c>
      <c r="H7" s="98"/>
      <c r="I7" s="98"/>
      <c r="J7" s="98" t="s">
        <v>8</v>
      </c>
      <c r="K7" s="98"/>
      <c r="L7" s="98"/>
      <c r="M7" s="98" t="s">
        <v>9</v>
      </c>
      <c r="N7" s="98"/>
      <c r="O7" s="98"/>
      <c r="P7" s="9"/>
      <c r="Q7" s="10" t="s">
        <v>10</v>
      </c>
      <c r="R7" s="10"/>
      <c r="S7" s="10" t="s">
        <v>11</v>
      </c>
    </row>
    <row r="8" spans="1:19" ht="12.75" customHeight="1">
      <c r="A8" s="91">
        <v>41707</v>
      </c>
      <c r="B8" s="92" t="s">
        <v>12</v>
      </c>
      <c r="C8" s="92"/>
      <c r="D8" s="91">
        <f>A8+1</f>
        <v>41708</v>
      </c>
      <c r="E8" s="92" t="s">
        <v>12</v>
      </c>
      <c r="F8" s="92"/>
      <c r="G8" s="91">
        <f>D8+1</f>
        <v>41709</v>
      </c>
      <c r="H8" s="92" t="s">
        <v>12</v>
      </c>
      <c r="I8" s="92"/>
      <c r="J8" s="91">
        <f>G8+1</f>
        <v>41710</v>
      </c>
      <c r="K8" s="92" t="s">
        <v>12</v>
      </c>
      <c r="L8" s="92"/>
      <c r="M8" s="91">
        <f>J8+1</f>
        <v>41711</v>
      </c>
      <c r="N8" s="92" t="s">
        <v>12</v>
      </c>
      <c r="O8" s="92"/>
      <c r="P8" s="12"/>
      <c r="Q8" s="93">
        <f>(IF(ISNUMBER(B9),B9,0)+IF(ISNUMBER(E9),E9,0)+IF(ISNUMBER(H9),H9,0)+IF(ISNUMBER(K9),K9,0)+IF(ISNUMBER(N9),N9,0))</f>
        <v>0</v>
      </c>
      <c r="R8" s="13"/>
      <c r="S8" s="94">
        <f>IF(R9=0,0,IF(R9&gt;0,"+ "&amp;TEXT(R9,"[hh]:mm"),"- "&amp;TEXT(ABS(R9),"[hh]:mm")))</f>
        <v>0</v>
      </c>
    </row>
    <row r="9" spans="1:19" ht="12.75" customHeight="1">
      <c r="A9" s="91"/>
      <c r="B9" s="95"/>
      <c r="C9" s="95"/>
      <c r="D9" s="91"/>
      <c r="E9" s="95"/>
      <c r="F9" s="95"/>
      <c r="G9" s="91"/>
      <c r="H9" s="95"/>
      <c r="I9" s="95"/>
      <c r="J9" s="91"/>
      <c r="K9" s="95"/>
      <c r="L9" s="95"/>
      <c r="M9" s="91"/>
      <c r="N9" s="95"/>
      <c r="O9" s="95"/>
      <c r="P9" s="36"/>
      <c r="Q9" s="93"/>
      <c r="R9" s="15">
        <f>IF(Q8&gt;0,Q8-R$6,0)</f>
        <v>0</v>
      </c>
      <c r="S9" s="94"/>
    </row>
    <row r="10" spans="1:19" ht="12.75" customHeight="1">
      <c r="A10" s="91">
        <f>M8+3</f>
        <v>41714</v>
      </c>
      <c r="B10" s="92" t="s">
        <v>12</v>
      </c>
      <c r="C10" s="92"/>
      <c r="D10" s="91">
        <f>A10+1</f>
        <v>41715</v>
      </c>
      <c r="E10" s="92" t="s">
        <v>12</v>
      </c>
      <c r="F10" s="92"/>
      <c r="G10" s="91">
        <f>D10+1</f>
        <v>41716</v>
      </c>
      <c r="H10" s="92" t="s">
        <v>12</v>
      </c>
      <c r="I10" s="92"/>
      <c r="J10" s="91">
        <f>G10+1</f>
        <v>41717</v>
      </c>
      <c r="K10" s="92" t="s">
        <v>12</v>
      </c>
      <c r="L10" s="92"/>
      <c r="M10" s="91">
        <f>J10+1</f>
        <v>41718</v>
      </c>
      <c r="N10" s="92" t="s">
        <v>12</v>
      </c>
      <c r="O10" s="92"/>
      <c r="P10" s="12"/>
      <c r="Q10" s="93">
        <f>(IF(ISNUMBER(B11),B11,0)+IF(ISNUMBER(E11),E11,0)+IF(ISNUMBER(H11),H11,0)+IF(ISNUMBER(K11),K11,0)+IF(ISNUMBER(N11),N11,0))</f>
        <v>0</v>
      </c>
      <c r="R10" s="17"/>
      <c r="S10" s="94">
        <f>IF(R11=0,0,IF(R11&gt;0,"+ "&amp;TEXT(R11,"[hh]:mm"),"- "&amp;TEXT(ABS(R11),"[hh]:mm")))</f>
        <v>0</v>
      </c>
    </row>
    <row r="11" spans="1:19" ht="12.75" customHeight="1">
      <c r="A11" s="91"/>
      <c r="B11" s="95"/>
      <c r="C11" s="95"/>
      <c r="D11" s="91"/>
      <c r="E11" s="95"/>
      <c r="F11" s="95"/>
      <c r="G11" s="91"/>
      <c r="H11" s="95"/>
      <c r="I11" s="95"/>
      <c r="J11" s="91"/>
      <c r="K11" s="95"/>
      <c r="L11" s="95"/>
      <c r="M11" s="91"/>
      <c r="N11" s="95"/>
      <c r="O11" s="95"/>
      <c r="P11" s="36"/>
      <c r="Q11" s="93"/>
      <c r="R11" s="15">
        <f>IF(Q10&gt;0,Q10-R$6,0)</f>
        <v>0</v>
      </c>
      <c r="S11" s="94"/>
    </row>
    <row r="12" spans="1:19" ht="12.75" customHeight="1">
      <c r="A12" s="91">
        <f>M10+3</f>
        <v>41721</v>
      </c>
      <c r="B12" s="92" t="s">
        <v>12</v>
      </c>
      <c r="C12" s="92"/>
      <c r="D12" s="91">
        <f>A12+1</f>
        <v>41722</v>
      </c>
      <c r="E12" s="92" t="s">
        <v>12</v>
      </c>
      <c r="F12" s="92"/>
      <c r="G12" s="91">
        <f>D12+1</f>
        <v>41723</v>
      </c>
      <c r="H12" s="92" t="s">
        <v>12</v>
      </c>
      <c r="I12" s="92"/>
      <c r="J12" s="91">
        <f>G12+1</f>
        <v>41724</v>
      </c>
      <c r="K12" s="92" t="s">
        <v>12</v>
      </c>
      <c r="L12" s="92"/>
      <c r="M12" s="91">
        <f>J12+1</f>
        <v>41725</v>
      </c>
      <c r="N12" s="92" t="s">
        <v>12</v>
      </c>
      <c r="O12" s="92"/>
      <c r="P12" s="12"/>
      <c r="Q12" s="93">
        <f>(IF(ISNUMBER(B13),B13,0)+IF(ISNUMBER(E13),E13,0)+IF(ISNUMBER(H13),H13,0)+IF(ISNUMBER(K13),K13,0)+IF(ISNUMBER(N13),N13,0))</f>
        <v>0</v>
      </c>
      <c r="R12" s="17"/>
      <c r="S12" s="94">
        <f>IF(R13=0,0,IF(R13&gt;0,"+ "&amp;TEXT(R13,"[hh]:mm"),"- "&amp;TEXT(ABS(R13),"[hh]:mm")))</f>
        <v>0</v>
      </c>
    </row>
    <row r="13" spans="1:19" ht="12.75" customHeight="1">
      <c r="A13" s="91"/>
      <c r="B13" s="95"/>
      <c r="C13" s="95"/>
      <c r="D13" s="91"/>
      <c r="E13" s="95"/>
      <c r="F13" s="95"/>
      <c r="G13" s="91"/>
      <c r="H13" s="95"/>
      <c r="I13" s="95"/>
      <c r="J13" s="91"/>
      <c r="K13" s="95"/>
      <c r="L13" s="95"/>
      <c r="M13" s="91"/>
      <c r="N13" s="95"/>
      <c r="O13" s="95"/>
      <c r="P13" s="36"/>
      <c r="Q13" s="93"/>
      <c r="R13" s="15">
        <f>IF(Q12&gt;0,Q12-R$6,0)</f>
        <v>0</v>
      </c>
      <c r="S13" s="94"/>
    </row>
    <row r="14" spans="1:19" ht="12.75" customHeight="1">
      <c r="A14" s="91">
        <f>M12+3</f>
        <v>41728</v>
      </c>
      <c r="B14" s="92" t="s">
        <v>12</v>
      </c>
      <c r="C14" s="92"/>
      <c r="D14" s="91">
        <f>A14+1</f>
        <v>41729</v>
      </c>
      <c r="E14" s="92" t="s">
        <v>12</v>
      </c>
      <c r="F14" s="92"/>
      <c r="G14" s="91">
        <f>D14+1</f>
        <v>41730</v>
      </c>
      <c r="H14" s="92" t="s">
        <v>12</v>
      </c>
      <c r="I14" s="92"/>
      <c r="J14" s="91">
        <f>G14+1</f>
        <v>41731</v>
      </c>
      <c r="K14" s="92" t="s">
        <v>12</v>
      </c>
      <c r="L14" s="92"/>
      <c r="M14" s="91">
        <f>J14+1</f>
        <v>41732</v>
      </c>
      <c r="N14" s="92" t="s">
        <v>12</v>
      </c>
      <c r="O14" s="92"/>
      <c r="P14" s="12"/>
      <c r="Q14" s="93">
        <f>(IF(ISNUMBER(B15),B15,0)+IF(ISNUMBER(E15),E15,0)+IF(ISNUMBER(H15),H15,0)+IF(ISNUMBER(K15),K15,0)+IF(ISNUMBER(N15),N15,0))</f>
        <v>0</v>
      </c>
      <c r="R14" s="17"/>
      <c r="S14" s="94">
        <f>IF(R15=0,0,IF(R15&gt;0,"+ "&amp;TEXT(R15,"[hh]:mm"),"- "&amp;TEXT(ABS(R15),"[hh]:mm")))</f>
        <v>0</v>
      </c>
    </row>
    <row r="15" spans="1:19" ht="12.75" customHeight="1">
      <c r="A15" s="91"/>
      <c r="B15" s="95"/>
      <c r="C15" s="95"/>
      <c r="D15" s="91"/>
      <c r="E15" s="95"/>
      <c r="F15" s="95"/>
      <c r="G15" s="91"/>
      <c r="H15" s="95"/>
      <c r="I15" s="95"/>
      <c r="J15" s="91"/>
      <c r="K15" s="95"/>
      <c r="L15" s="95"/>
      <c r="M15" s="91"/>
      <c r="N15" s="95"/>
      <c r="O15" s="95"/>
      <c r="P15" s="36"/>
      <c r="Q15" s="93"/>
      <c r="R15" s="15">
        <f>IF(Q14&gt;0,Q14-R$6,0)</f>
        <v>0</v>
      </c>
      <c r="S15" s="94"/>
    </row>
    <row r="16" spans="1:19" ht="12.75" customHeight="1">
      <c r="A16" s="91">
        <f>M14+3</f>
        <v>41735</v>
      </c>
      <c r="B16" s="92" t="s">
        <v>12</v>
      </c>
      <c r="C16" s="92"/>
      <c r="D16" s="91">
        <f>A16+1</f>
        <v>41736</v>
      </c>
      <c r="E16" s="92" t="s">
        <v>12</v>
      </c>
      <c r="F16" s="92"/>
      <c r="G16" s="91">
        <f>D16+1</f>
        <v>41737</v>
      </c>
      <c r="H16" s="92" t="s">
        <v>12</v>
      </c>
      <c r="I16" s="92"/>
      <c r="J16" s="91">
        <f>G16+1</f>
        <v>41738</v>
      </c>
      <c r="K16" s="92" t="s">
        <v>12</v>
      </c>
      <c r="L16" s="92"/>
      <c r="M16" s="91">
        <f>J16+1</f>
        <v>41739</v>
      </c>
      <c r="N16" s="92" t="s">
        <v>12</v>
      </c>
      <c r="O16" s="92"/>
      <c r="P16" s="12"/>
      <c r="Q16" s="93">
        <f>(IF(ISNUMBER(B17),B17,0)+IF(ISNUMBER(E17),E17,0)+IF(ISNUMBER(H17),H17,0)+IF(ISNUMBER(K17),K17,0)+IF(ISNUMBER(N17),N17,0))</f>
        <v>0</v>
      </c>
      <c r="R16" s="17"/>
      <c r="S16" s="94">
        <f>IF(R17=0,0,IF(R17&gt;0,"+ "&amp;TEXT(R17,"[hh]:mm"),"- "&amp;TEXT(ABS(R17),"[hh]:mm")))</f>
        <v>0</v>
      </c>
    </row>
    <row r="17" spans="1:19" ht="12.75" customHeight="1">
      <c r="A17" s="91"/>
      <c r="B17" s="116" t="s">
        <v>29</v>
      </c>
      <c r="C17" s="116"/>
      <c r="D17" s="91"/>
      <c r="E17" s="95"/>
      <c r="F17" s="95"/>
      <c r="G17" s="91"/>
      <c r="H17" s="95"/>
      <c r="I17" s="95"/>
      <c r="J17" s="91"/>
      <c r="K17" s="95"/>
      <c r="L17" s="95"/>
      <c r="M17" s="91"/>
      <c r="N17" s="95"/>
      <c r="O17" s="95"/>
      <c r="P17" s="36"/>
      <c r="Q17" s="93"/>
      <c r="R17" s="15">
        <f>IF(Q16&gt;0,Q16-R$6,0)</f>
        <v>0</v>
      </c>
      <c r="S17" s="94"/>
    </row>
    <row r="18" spans="1:19" ht="12.75" customHeight="1">
      <c r="A18" s="91">
        <f>M16+3</f>
        <v>41742</v>
      </c>
      <c r="B18" s="92" t="s">
        <v>12</v>
      </c>
      <c r="C18" s="92"/>
      <c r="D18" s="91">
        <f>A18+1</f>
        <v>41743</v>
      </c>
      <c r="E18" s="92" t="s">
        <v>12</v>
      </c>
      <c r="F18" s="92"/>
      <c r="G18" s="91">
        <f>D18+1</f>
        <v>41744</v>
      </c>
      <c r="H18" s="92" t="s">
        <v>12</v>
      </c>
      <c r="I18" s="92"/>
      <c r="J18" s="91">
        <f>G18+1</f>
        <v>41745</v>
      </c>
      <c r="K18" s="92" t="s">
        <v>12</v>
      </c>
      <c r="L18" s="92"/>
      <c r="M18" s="91">
        <f>J18+1</f>
        <v>41746</v>
      </c>
      <c r="N18" s="92" t="s">
        <v>12</v>
      </c>
      <c r="O18" s="92"/>
      <c r="P18" s="12"/>
      <c r="Q18" s="93">
        <f>(IF(ISNUMBER(B19),B19,0)+IF(ISNUMBER(E19),E19,0)+IF(ISNUMBER(H19),H19,0)+IF(ISNUMBER(K19),K19,0)+IF(ISNUMBER(N19),N19,0))</f>
        <v>0</v>
      </c>
      <c r="R18" s="17"/>
      <c r="S18" s="94">
        <f>IF(R19=0,0,IF(R19&gt;0,"+ "&amp;TEXT(R19,"[hh]:mm"),"- "&amp;TEXT(ABS(R19),"[hh]:mm")))</f>
        <v>0</v>
      </c>
    </row>
    <row r="19" spans="1:19" ht="12.75" customHeight="1">
      <c r="A19" s="91"/>
      <c r="B19" s="95"/>
      <c r="C19" s="95"/>
      <c r="D19" s="91"/>
      <c r="E19" s="95"/>
      <c r="F19" s="95"/>
      <c r="G19" s="91"/>
      <c r="H19" s="95"/>
      <c r="I19" s="95"/>
      <c r="J19" s="91"/>
      <c r="K19" s="95"/>
      <c r="L19" s="95"/>
      <c r="M19" s="91"/>
      <c r="N19" s="95"/>
      <c r="O19" s="95"/>
      <c r="P19" s="36"/>
      <c r="Q19" s="93"/>
      <c r="R19" s="15">
        <f>IF(Q18&gt;0,Q18-R$6,0)</f>
        <v>0</v>
      </c>
      <c r="S19" s="94"/>
    </row>
    <row r="20" spans="1:19" ht="12.75" customHeight="1">
      <c r="A20" s="91">
        <f>M18+3</f>
        <v>41749</v>
      </c>
      <c r="B20" s="92" t="s">
        <v>12</v>
      </c>
      <c r="C20" s="92"/>
      <c r="D20" s="91">
        <f>A20+1</f>
        <v>41750</v>
      </c>
      <c r="E20" s="92" t="s">
        <v>12</v>
      </c>
      <c r="F20" s="92"/>
      <c r="G20" s="91">
        <f>D20+1</f>
        <v>41751</v>
      </c>
      <c r="H20" s="92" t="s">
        <v>12</v>
      </c>
      <c r="I20" s="92"/>
      <c r="J20" s="91">
        <f>G20+1</f>
        <v>41752</v>
      </c>
      <c r="K20" s="92" t="s">
        <v>12</v>
      </c>
      <c r="L20" s="92"/>
      <c r="M20" s="91">
        <f>J20+1</f>
        <v>41753</v>
      </c>
      <c r="N20" s="92" t="s">
        <v>12</v>
      </c>
      <c r="O20" s="92"/>
      <c r="P20" s="36"/>
      <c r="Q20" s="93">
        <f>(IF(ISNUMBER(B21),B21,0)+IF(ISNUMBER(E21),E21,0)+IF(ISNUMBER(H21),H21,0)+IF(ISNUMBER(K21),K21,0)+IF(ISNUMBER(N21),N21,0))</f>
        <v>0</v>
      </c>
      <c r="R20" s="17"/>
      <c r="S20" s="94">
        <f>IF(R21=0,0,IF(R21&gt;0,"+ "&amp;TEXT(R21,"[hh]:mm"),"- "&amp;TEXT(ABS(R21),"[hh]:mm")))</f>
        <v>0</v>
      </c>
    </row>
    <row r="21" spans="1:19" ht="12.75" customHeight="1">
      <c r="A21" s="91"/>
      <c r="B21" s="114"/>
      <c r="C21" s="115"/>
      <c r="D21" s="91"/>
      <c r="E21" s="95"/>
      <c r="F21" s="95"/>
      <c r="G21" s="91"/>
      <c r="H21" s="95"/>
      <c r="I21" s="95"/>
      <c r="J21" s="91"/>
      <c r="K21" s="95"/>
      <c r="L21" s="95"/>
      <c r="M21" s="91"/>
      <c r="N21" s="95"/>
      <c r="O21" s="95"/>
      <c r="P21" s="36"/>
      <c r="Q21" s="93"/>
      <c r="R21" s="15">
        <f>IF(Q20&gt;0,Q20-R$6,0)</f>
        <v>0</v>
      </c>
      <c r="S21" s="94"/>
    </row>
    <row r="22" ht="12.75" customHeight="1">
      <c r="S22" s="27"/>
    </row>
    <row r="23" ht="12.75" customHeight="1">
      <c r="S23" s="27"/>
    </row>
    <row r="24" ht="12.75" customHeight="1">
      <c r="S24" s="27"/>
    </row>
    <row r="25" ht="12.75" customHeight="1">
      <c r="S25" s="27"/>
    </row>
    <row r="26" ht="12.75" customHeight="1">
      <c r="S26" s="27"/>
    </row>
    <row r="27" spans="1:19" ht="55.5" customHeight="1">
      <c r="A27" s="85" t="s">
        <v>13</v>
      </c>
      <c r="B27" s="85"/>
      <c r="C27" s="85"/>
      <c r="D27" s="85"/>
      <c r="E27" s="85"/>
      <c r="F27" s="85"/>
      <c r="G27" s="85"/>
      <c r="H27" s="85"/>
      <c r="I27" s="85"/>
      <c r="J27" s="85"/>
      <c r="K27" s="85"/>
      <c r="L27" s="85"/>
      <c r="M27" s="85"/>
      <c r="N27" s="85"/>
      <c r="Q27" s="19" t="str">
        <f>'Période 1'!Q27</f>
        <v>Solde 
à récupérer* pour la
période</v>
      </c>
      <c r="R27" s="20">
        <f>IF(AND((ISNUMBER(R9)),(R9&gt;0)),R9,0)+IF(AND((ISNUMBER(R11)),(R11&gt;0)),R11,0)+IF(AND((ISNUMBER(R13)),(R13&gt;0)),R13,0)+IF(AND((ISNUMBER(R15)),(R15&gt;0)),R15,0)+IF(AND((ISNUMBER(R17)),(R17&gt;0)),R17,0)+IF(AND((ISNUMBER(R19)),(R19&gt;0)),R19,0)+IF(AND((ISNUMBER(R21)),(R21&gt;0)),R21,0)</f>
        <v>0</v>
      </c>
      <c r="S27" s="69">
        <f>IF(R27&lt;=0,0,IF(R27&gt;0,TEXT(R27,"[hh]:mm"),"0"))</f>
        <v>0</v>
      </c>
    </row>
    <row r="28" spans="1:19" ht="12.75" customHeight="1">
      <c r="A28" s="1"/>
      <c r="Q28" s="30"/>
      <c r="R28" s="31"/>
      <c r="S28" s="56"/>
    </row>
    <row r="29" spans="1:19" ht="26.25" customHeight="1">
      <c r="A29" s="113"/>
      <c r="B29" s="113"/>
      <c r="C29" s="113"/>
      <c r="D29" s="113"/>
      <c r="E29" s="32"/>
      <c r="F29" s="68"/>
      <c r="Q29" s="19" t="s">
        <v>20</v>
      </c>
      <c r="R29" s="35">
        <f>IF('Période 3'!R25&lt;0,'Période 3'!R25,R27+'Période 3'!R25)</f>
        <v>0</v>
      </c>
      <c r="S29" s="70">
        <f>IF(R29=0,0,IF(R29&gt;0,"+ "&amp;TEXT(R29,"[hh]:mm"),"Erreur de récupération"))</f>
        <v>0</v>
      </c>
    </row>
    <row r="30" spans="1:19" ht="12.75" customHeight="1" thickBot="1">
      <c r="A30" s="1" t="s">
        <v>24</v>
      </c>
      <c r="S30" s="27"/>
    </row>
    <row r="31" spans="1:19" ht="12.75" customHeight="1">
      <c r="A31" s="79" t="s">
        <v>25</v>
      </c>
      <c r="B31" s="80"/>
      <c r="C31" s="81"/>
      <c r="E31" s="21" t="s">
        <v>14</v>
      </c>
      <c r="F31" s="21" t="s">
        <v>15</v>
      </c>
      <c r="H31" s="21" t="s">
        <v>14</v>
      </c>
      <c r="I31" s="21" t="s">
        <v>15</v>
      </c>
      <c r="K31" s="21" t="s">
        <v>14</v>
      </c>
      <c r="L31" s="21" t="s">
        <v>15</v>
      </c>
      <c r="N31" s="21" t="s">
        <v>14</v>
      </c>
      <c r="O31" s="21" t="s">
        <v>15</v>
      </c>
      <c r="Q31" s="86" t="s">
        <v>16</v>
      </c>
      <c r="R31" s="87">
        <f>SUM(F32,I32,L32,O32)</f>
        <v>0</v>
      </c>
      <c r="S31" s="89" t="str">
        <f>IF(R31&gt;R29,"Vous tentez de récupérer trop d'heures...",TEXT(R31,"[hh]:mm"))</f>
        <v>00:00</v>
      </c>
    </row>
    <row r="32" spans="1:19" ht="40.5" customHeight="1" thickBot="1">
      <c r="A32" s="82"/>
      <c r="B32" s="83"/>
      <c r="C32" s="84"/>
      <c r="E32" s="54"/>
      <c r="F32" s="53"/>
      <c r="G32" s="52"/>
      <c r="H32" s="54"/>
      <c r="I32" s="53"/>
      <c r="J32" s="52"/>
      <c r="K32" s="54"/>
      <c r="L32" s="53"/>
      <c r="M32" s="52"/>
      <c r="N32" s="54"/>
      <c r="O32" s="53"/>
      <c r="Q32" s="86"/>
      <c r="R32" s="88"/>
      <c r="S32" s="90"/>
    </row>
    <row r="33" spans="3:19" ht="12.75" customHeight="1">
      <c r="C33" s="22"/>
      <c r="Q33" s="23"/>
      <c r="S33" s="22"/>
    </row>
    <row r="34" spans="3:19" ht="25.5" customHeight="1">
      <c r="C34" s="22"/>
      <c r="Q34" s="24" t="s">
        <v>17</v>
      </c>
      <c r="R34" s="28">
        <f>'Période 3'!R30+'Période 4'!R27-'Période 4'!R31</f>
        <v>0</v>
      </c>
      <c r="S34" s="70">
        <f>IF(R34&gt;=0,R34,"Erreur de récupération")</f>
        <v>0</v>
      </c>
    </row>
    <row r="36" spans="3:15" ht="12.75" customHeight="1">
      <c r="C36" s="107" t="str">
        <f>'Période 3'!C32</f>
        <v>Solde à récupérer* : voir le Décret n° 2014-942 du 20 août 2014 relatif aux obligations de service des personnels enseignants du premier degré :</v>
      </c>
      <c r="D36" s="107"/>
      <c r="E36" s="107"/>
      <c r="F36" s="107"/>
      <c r="G36" s="107"/>
      <c r="H36" s="107"/>
      <c r="I36" s="107"/>
      <c r="J36" s="107"/>
      <c r="K36" s="107"/>
      <c r="L36" s="107"/>
      <c r="M36" s="107"/>
      <c r="N36" s="107"/>
      <c r="O36" s="107"/>
    </row>
    <row r="37" spans="3:15" ht="12.75" customHeight="1">
      <c r="C37" s="108" t="str">
        <f>HYPERLINK('Période 3'!C33,'Période 3'!C33)</f>
        <v>http://www.legifrance.gouv.fr/affichTexte.do?cidTexte=JORFTEXT000029390985&amp;dateTexte=&amp;categorieLien=id </v>
      </c>
      <c r="D37" s="108"/>
      <c r="E37" s="108"/>
      <c r="F37" s="108"/>
      <c r="G37" s="108"/>
      <c r="H37" s="108"/>
      <c r="I37" s="108"/>
      <c r="J37" s="108"/>
      <c r="K37" s="108"/>
      <c r="L37" s="108"/>
      <c r="M37" s="108"/>
      <c r="N37" s="108"/>
      <c r="O37" s="108"/>
    </row>
  </sheetData>
  <sheetProtection password="D359" sheet="1" objects="1" scenarios="1" selectLockedCells="1"/>
  <mergeCells count="141">
    <mergeCell ref="A3:C3"/>
    <mergeCell ref="D3:K3"/>
    <mergeCell ref="A4:C4"/>
    <mergeCell ref="D4:K4"/>
    <mergeCell ref="A1:C1"/>
    <mergeCell ref="D1:K1"/>
    <mergeCell ref="A2:C2"/>
    <mergeCell ref="D2:K2"/>
    <mergeCell ref="A8:A9"/>
    <mergeCell ref="B8:C8"/>
    <mergeCell ref="D8:D9"/>
    <mergeCell ref="E8:F8"/>
    <mergeCell ref="B9:C9"/>
    <mergeCell ref="E9:F9"/>
    <mergeCell ref="A6:N6"/>
    <mergeCell ref="A7:C7"/>
    <mergeCell ref="D7:F7"/>
    <mergeCell ref="G7:I7"/>
    <mergeCell ref="J7:L7"/>
    <mergeCell ref="M7:O7"/>
    <mergeCell ref="M8:M9"/>
    <mergeCell ref="N8:O8"/>
    <mergeCell ref="Q8:Q9"/>
    <mergeCell ref="S8:S9"/>
    <mergeCell ref="N9:O9"/>
    <mergeCell ref="G8:G9"/>
    <mergeCell ref="H8:I8"/>
    <mergeCell ref="J8:J9"/>
    <mergeCell ref="K8:L8"/>
    <mergeCell ref="H9:I9"/>
    <mergeCell ref="K9:L9"/>
    <mergeCell ref="S10:S11"/>
    <mergeCell ref="N11:O11"/>
    <mergeCell ref="G10:G11"/>
    <mergeCell ref="H10:I10"/>
    <mergeCell ref="J10:J11"/>
    <mergeCell ref="K10:L10"/>
    <mergeCell ref="H11:I11"/>
    <mergeCell ref="K11:L11"/>
    <mergeCell ref="A10:A11"/>
    <mergeCell ref="B10:C10"/>
    <mergeCell ref="D10:D11"/>
    <mergeCell ref="E10:F10"/>
    <mergeCell ref="B11:C11"/>
    <mergeCell ref="E11:F11"/>
    <mergeCell ref="A12:A13"/>
    <mergeCell ref="B12:C12"/>
    <mergeCell ref="D12:D13"/>
    <mergeCell ref="E12:F12"/>
    <mergeCell ref="B13:C13"/>
    <mergeCell ref="E13:F13"/>
    <mergeCell ref="M10:M11"/>
    <mergeCell ref="N10:O10"/>
    <mergeCell ref="Q10:Q11"/>
    <mergeCell ref="M12:M13"/>
    <mergeCell ref="N12:O12"/>
    <mergeCell ref="Q12:Q13"/>
    <mergeCell ref="S12:S13"/>
    <mergeCell ref="N13:O13"/>
    <mergeCell ref="G12:G13"/>
    <mergeCell ref="H12:I12"/>
    <mergeCell ref="J12:J13"/>
    <mergeCell ref="K12:L12"/>
    <mergeCell ref="H13:I13"/>
    <mergeCell ref="K13:L13"/>
    <mergeCell ref="N14:O14"/>
    <mergeCell ref="Q14:Q15"/>
    <mergeCell ref="S14:S15"/>
    <mergeCell ref="N15:O15"/>
    <mergeCell ref="G14:G15"/>
    <mergeCell ref="H14:I14"/>
    <mergeCell ref="J14:J15"/>
    <mergeCell ref="K14:L14"/>
    <mergeCell ref="H15:I15"/>
    <mergeCell ref="K15:L15"/>
    <mergeCell ref="A16:A17"/>
    <mergeCell ref="B16:C16"/>
    <mergeCell ref="D16:D17"/>
    <mergeCell ref="E16:F16"/>
    <mergeCell ref="E17:F17"/>
    <mergeCell ref="B17:C17"/>
    <mergeCell ref="A18:A19"/>
    <mergeCell ref="B18:C18"/>
    <mergeCell ref="M14:M15"/>
    <mergeCell ref="A14:A15"/>
    <mergeCell ref="B14:C14"/>
    <mergeCell ref="D14:D15"/>
    <mergeCell ref="E14:F14"/>
    <mergeCell ref="B15:C15"/>
    <mergeCell ref="E15:F15"/>
    <mergeCell ref="M16:M17"/>
    <mergeCell ref="N16:O16"/>
    <mergeCell ref="Q16:Q17"/>
    <mergeCell ref="S16:S17"/>
    <mergeCell ref="N17:O17"/>
    <mergeCell ref="G16:G17"/>
    <mergeCell ref="H16:I16"/>
    <mergeCell ref="J16:J17"/>
    <mergeCell ref="K16:L16"/>
    <mergeCell ref="H17:I17"/>
    <mergeCell ref="K17:L17"/>
    <mergeCell ref="C37:O37"/>
    <mergeCell ref="A31:C32"/>
    <mergeCell ref="M20:M21"/>
    <mergeCell ref="N20:O20"/>
    <mergeCell ref="A20:A21"/>
    <mergeCell ref="B20:C20"/>
    <mergeCell ref="E19:F19"/>
    <mergeCell ref="G18:G19"/>
    <mergeCell ref="H18:I18"/>
    <mergeCell ref="D20:D21"/>
    <mergeCell ref="E20:F20"/>
    <mergeCell ref="N19:O19"/>
    <mergeCell ref="N21:O21"/>
    <mergeCell ref="J18:J19"/>
    <mergeCell ref="C36:O36"/>
    <mergeCell ref="H20:I20"/>
    <mergeCell ref="S31:S32"/>
    <mergeCell ref="A27:N27"/>
    <mergeCell ref="A29:D29"/>
    <mergeCell ref="J20:J21"/>
    <mergeCell ref="K20:L20"/>
    <mergeCell ref="H21:I21"/>
    <mergeCell ref="K21:L21"/>
    <mergeCell ref="Q20:Q21"/>
    <mergeCell ref="K18:L18"/>
    <mergeCell ref="K19:L19"/>
    <mergeCell ref="M18:M19"/>
    <mergeCell ref="N18:O18"/>
    <mergeCell ref="S18:S19"/>
    <mergeCell ref="S20:S21"/>
    <mergeCell ref="B21:C21"/>
    <mergeCell ref="B19:C19"/>
    <mergeCell ref="E21:F21"/>
    <mergeCell ref="Q31:Q32"/>
    <mergeCell ref="R31:R32"/>
    <mergeCell ref="Q18:Q19"/>
    <mergeCell ref="H19:I19"/>
    <mergeCell ref="D18:D19"/>
    <mergeCell ref="E18:F18"/>
    <mergeCell ref="G20:G21"/>
  </mergeCells>
  <conditionalFormatting sqref="R27 R21 R9 R11 R19 R13 R15 R29 R17">
    <cfRule type="cellIs" priority="12" dxfId="1" operator="greaterThan" stopIfTrue="1">
      <formula>0</formula>
    </cfRule>
    <cfRule type="cellIs" priority="13" dxfId="0" operator="lessThanOrEqual" stopIfTrue="1">
      <formula>0</formula>
    </cfRule>
  </conditionalFormatting>
  <conditionalFormatting sqref="K18:L18 B8:C8 B10:C10 B12:C12 B14:C14 B16:C16 B18:C18 E8:F8 E10:F10 E12:F12 E14:F14 E16:F16 E18:F18 H8:I8 H10:I10 H12:I12 H14:I14 H16:I16 H18:I18 K8:L8 K10:L10 K12:L12 K14:L14 K16:L16 N8:P8 N10:P10 N12:P12 N14:P14 N16:P16 N18:P18 K20:L20 B20:C20 E20:F20 H20:I20 N20:O20">
    <cfRule type="cellIs" priority="14" dxfId="13" operator="equal" stopIfTrue="1">
      <formula>"école"</formula>
    </cfRule>
  </conditionalFormatting>
  <conditionalFormatting sqref="S8:S21">
    <cfRule type="expression" priority="10" dxfId="1" stopIfTrue="1">
      <formula>IF(R9&gt;0,1,0)</formula>
    </cfRule>
    <cfRule type="expression" priority="11" dxfId="0" stopIfTrue="1">
      <formula>IF(R9&lt;=0,1,0)</formula>
    </cfRule>
  </conditionalFormatting>
  <conditionalFormatting sqref="S27">
    <cfRule type="expression" priority="8" dxfId="1" stopIfTrue="1">
      <formula>IF(R27&gt;0,1,0)</formula>
    </cfRule>
    <cfRule type="expression" priority="9" dxfId="0" stopIfTrue="1">
      <formula>IF(R27&lt;=0,1,0)</formula>
    </cfRule>
  </conditionalFormatting>
  <conditionalFormatting sqref="S29">
    <cfRule type="expression" priority="5" dxfId="1" stopIfTrue="1">
      <formula>IF(R29&gt;0,1,0)</formula>
    </cfRule>
    <cfRule type="cellIs" priority="6" dxfId="3" operator="equal" stopIfTrue="1">
      <formula>"Erreur de récupération"</formula>
    </cfRule>
    <cfRule type="expression" priority="7" dxfId="2" stopIfTrue="1">
      <formula>IF(R29&lt;=0,1,0)</formula>
    </cfRule>
  </conditionalFormatting>
  <conditionalFormatting sqref="S31:S32">
    <cfRule type="expression" priority="3" dxfId="10" stopIfTrue="1">
      <formula>IF(R31&gt;R29,1,0)</formula>
    </cfRule>
    <cfRule type="expression" priority="4" dxfId="2" stopIfTrue="1">
      <formula>IF(R31&lt;=R29,1,0)</formula>
    </cfRule>
  </conditionalFormatting>
  <conditionalFormatting sqref="S34">
    <cfRule type="expression" priority="1" dxfId="1" stopIfTrue="1">
      <formula>IF(R34&lt;&gt;0,1,0)</formula>
    </cfRule>
    <cfRule type="expression" priority="2" dxfId="0" stopIfTrue="1">
      <formula>IF(R34=0,1,0)</formula>
    </cfRule>
  </conditionalFormatting>
  <dataValidations count="3">
    <dataValidation type="time" allowBlank="1" showErrorMessage="1" errorTitle="Erreur de saisie" error="Soit le format horaire n'est pas respecté, soit l'horaire saisi est ... impossible pour une journée..." sqref="F29 N21:O21 K21:L21 H21:I21 E21:F21 B9:C9 N19:O19 K19:L19 H19:I19 E19:F19 B21 N17:O17 K17:L17 H17:I17 E17:F17 B19:C19 N15:O15 K15:L15 H15:I15 E15:F15 B15:C15 N13:O13 K13:L13 H13:I13 E13:F13 B13:C13 N11:O11 K11:L11 H11:I11 E11:F11 B11:C11 N9:O9 K9:L9 H9:I9 E9:F9 C17">
      <formula1>0.041666666666666664</formula1>
      <formula2>0.25</formula2>
    </dataValidation>
    <dataValidation type="time" operator="lessThanOrEqual" allowBlank="1" showInputMessage="1" showErrorMessage="1" promptTitle="Heures récupérées" prompt="Saisir les heures récupérées au format : hh:mm" errorTitle="Erreur de saisie ?" error="Soit le nombre d'heures est trop élevé pour une journée...&#13;Soit le format horaire (hh:mm) n'a pas été respecté" sqref="F32 I32 L32 O32">
      <formula1>0.25</formula1>
    </dataValidation>
    <dataValidation type="date" allowBlank="1" showInputMessage="1" showErrorMessage="1" promptTitle="Date" prompt="Saisir la date au format : jj/mm/aa ou jj/mm/aaaa" errorTitle="Erreur de saisie ?" error="Le format de date (jj/mm/aa) n'a pas été respecté" sqref="E32 H32 K32 N32">
      <formula1>41883</formula1>
      <formula2>55032</formula2>
    </dataValidation>
  </dataValidations>
  <printOptions/>
  <pageMargins left="0.3937007874015748" right="0.3937007874015748" top="0.7874015748031497" bottom="0.7874015748031497" header="0.5118110236220472" footer="0.5118110236220472"/>
  <pageSetup fitToHeight="1" fitToWidth="1" horizontalDpi="300" verticalDpi="300" orientation="landscape" paperSize="9" scale="77"/>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S35"/>
  <sheetViews>
    <sheetView showGridLines="0" zoomScalePageLayoutView="0" workbookViewId="0" topLeftCell="A1">
      <selection activeCell="B8" sqref="B8:C8"/>
    </sheetView>
  </sheetViews>
  <sheetFormatPr defaultColWidth="11.421875" defaultRowHeight="12.75" customHeight="1"/>
  <cols>
    <col min="1" max="1" width="5.421875" style="0" customWidth="1"/>
    <col min="2" max="3" width="10.7109375" style="0" customWidth="1"/>
    <col min="4" max="4" width="5.421875" style="0" customWidth="1"/>
    <col min="5" max="6" width="10.7109375" style="0" customWidth="1"/>
    <col min="7" max="7" width="5.421875" style="0" customWidth="1"/>
    <col min="8" max="9" width="10.7109375" style="0" customWidth="1"/>
    <col min="10" max="10" width="5.421875" style="0" customWidth="1"/>
    <col min="11" max="12" width="10.7109375" style="0" customWidth="1"/>
    <col min="13" max="13" width="5.421875" style="0" customWidth="1"/>
    <col min="14" max="15" width="10.7109375" style="0" customWidth="1"/>
    <col min="16" max="16" width="1.7109375" style="37" customWidth="1"/>
    <col min="17" max="17" width="12.421875" style="0" customWidth="1"/>
    <col min="18" max="18" width="11.421875" style="0" hidden="1" customWidth="1"/>
    <col min="19" max="19" width="12.8515625" style="0" customWidth="1"/>
  </cols>
  <sheetData>
    <row r="1" spans="1:18" ht="15" customHeight="1">
      <c r="A1" s="111" t="s">
        <v>0</v>
      </c>
      <c r="B1" s="111"/>
      <c r="C1" s="111"/>
      <c r="D1" s="112">
        <f>IF(ISBLANK('Période 1'!D1:K1),"",'Période 1'!D1:K1)</f>
      </c>
      <c r="E1" s="112"/>
      <c r="F1" s="112"/>
      <c r="G1" s="112"/>
      <c r="H1" s="112"/>
      <c r="I1" s="112"/>
      <c r="J1" s="112"/>
      <c r="K1" s="112"/>
      <c r="N1" s="1" t="str">
        <f>'Période 1'!N1</f>
        <v>SNUipp-FSU.28</v>
      </c>
      <c r="Q1" s="1"/>
      <c r="R1" s="1"/>
    </row>
    <row r="2" spans="1:18" ht="15" customHeight="1">
      <c r="A2" s="111" t="s">
        <v>1</v>
      </c>
      <c r="B2" s="111"/>
      <c r="C2" s="111"/>
      <c r="D2" s="112">
        <f>IF(ISBLANK('Période 1'!D2:K2),"",'Période 1'!D2:K2)</f>
      </c>
      <c r="E2" s="112"/>
      <c r="F2" s="112"/>
      <c r="G2" s="112"/>
      <c r="H2" s="112"/>
      <c r="I2" s="112"/>
      <c r="J2" s="112"/>
      <c r="K2" s="112"/>
      <c r="N2" s="2" t="str">
        <f>HYPERLINK("mailto:"&amp;'Période 4'!N2,'Période 4'!N2)</f>
        <v>snu28@snuipp.fr</v>
      </c>
      <c r="Q2" s="26"/>
      <c r="R2" s="26"/>
    </row>
    <row r="3" spans="1:14" ht="15" customHeight="1">
      <c r="A3" s="111" t="s">
        <v>2</v>
      </c>
      <c r="B3" s="111"/>
      <c r="C3" s="111"/>
      <c r="D3" s="112">
        <f>IF(ISBLANK('Période 1'!D3:K3),"",'Période 1'!D3:K3)</f>
      </c>
      <c r="E3" s="112"/>
      <c r="F3" s="112"/>
      <c r="G3" s="112"/>
      <c r="H3" s="112"/>
      <c r="I3" s="112"/>
      <c r="J3" s="112"/>
      <c r="K3" s="112"/>
      <c r="N3" s="27" t="str">
        <f>'Période 1'!N3</f>
        <v>02.37.21.15.32</v>
      </c>
    </row>
    <row r="4" spans="1:14" ht="15" customHeight="1">
      <c r="A4" s="111" t="s">
        <v>3</v>
      </c>
      <c r="B4" s="111"/>
      <c r="C4" s="111"/>
      <c r="D4" s="112">
        <f>IF(ISBLANK('Période 1'!D4:K4),"",'Période 1'!D4:K4)</f>
      </c>
      <c r="E4" s="112"/>
      <c r="F4" s="112"/>
      <c r="G4" s="112"/>
      <c r="H4" s="112"/>
      <c r="I4" s="112"/>
      <c r="J4" s="112"/>
      <c r="K4" s="112"/>
      <c r="N4" s="27">
        <f>'Période 1'!N4</f>
        <v>0</v>
      </c>
    </row>
    <row r="5" spans="1:18" ht="12.75" customHeight="1">
      <c r="A5" s="3"/>
      <c r="B5" s="3"/>
      <c r="C5" s="3"/>
      <c r="D5" s="4"/>
      <c r="E5" s="4"/>
      <c r="F5" s="4"/>
      <c r="G5" s="4"/>
      <c r="H5" s="4"/>
      <c r="I5" s="4"/>
      <c r="J5" s="4"/>
      <c r="K5" s="4"/>
      <c r="R5" s="28">
        <v>0.25</v>
      </c>
    </row>
    <row r="6" spans="1:19" ht="21" customHeight="1">
      <c r="A6" s="97" t="s">
        <v>23</v>
      </c>
      <c r="B6" s="97"/>
      <c r="C6" s="97"/>
      <c r="D6" s="97"/>
      <c r="E6" s="97"/>
      <c r="F6" s="97"/>
      <c r="G6" s="97"/>
      <c r="H6" s="97"/>
      <c r="I6" s="97"/>
      <c r="J6" s="97"/>
      <c r="K6" s="97"/>
      <c r="L6" s="97"/>
      <c r="M6" s="97"/>
      <c r="N6" s="97"/>
      <c r="O6" s="6"/>
      <c r="P6" s="5"/>
      <c r="Q6" s="18"/>
      <c r="R6" s="8">
        <v>1</v>
      </c>
      <c r="S6" s="7"/>
    </row>
    <row r="7" spans="1:19" s="1" customFormat="1" ht="52.5" customHeight="1">
      <c r="A7" s="98" t="s">
        <v>5</v>
      </c>
      <c r="B7" s="98"/>
      <c r="C7" s="98"/>
      <c r="D7" s="98" t="s">
        <v>6</v>
      </c>
      <c r="E7" s="98"/>
      <c r="F7" s="98"/>
      <c r="G7" s="98" t="s">
        <v>7</v>
      </c>
      <c r="H7" s="98"/>
      <c r="I7" s="98"/>
      <c r="J7" s="98" t="s">
        <v>8</v>
      </c>
      <c r="K7" s="98"/>
      <c r="L7" s="98"/>
      <c r="M7" s="98" t="s">
        <v>9</v>
      </c>
      <c r="N7" s="98"/>
      <c r="O7" s="98"/>
      <c r="P7" s="38"/>
      <c r="Q7" s="10" t="s">
        <v>10</v>
      </c>
      <c r="R7" s="39"/>
      <c r="S7" s="10" t="s">
        <v>11</v>
      </c>
    </row>
    <row r="8" spans="1:19" ht="12.75" customHeight="1">
      <c r="A8" s="91">
        <v>41770</v>
      </c>
      <c r="B8" s="92" t="s">
        <v>12</v>
      </c>
      <c r="C8" s="92"/>
      <c r="D8" s="91">
        <f>A8+1</f>
        <v>41771</v>
      </c>
      <c r="E8" s="92" t="s">
        <v>12</v>
      </c>
      <c r="F8" s="92"/>
      <c r="G8" s="91">
        <f>D8+1</f>
        <v>41772</v>
      </c>
      <c r="H8" s="92" t="s">
        <v>12</v>
      </c>
      <c r="I8" s="92"/>
      <c r="J8" s="91">
        <f>G8+1</f>
        <v>41773</v>
      </c>
      <c r="K8" s="92" t="s">
        <v>12</v>
      </c>
      <c r="L8" s="92"/>
      <c r="M8" s="91">
        <f>J8+1</f>
        <v>41774</v>
      </c>
      <c r="N8" s="92" t="s">
        <v>12</v>
      </c>
      <c r="O8" s="92"/>
      <c r="P8" s="40"/>
      <c r="Q8" s="93">
        <f>(IF(ISNUMBER(B9),B9,0)+IF(ISNUMBER(E9),E9,0)+IF(ISNUMBER(H9),H9,0)+IF(ISNUMBER(K9),K9,0)+IF(ISNUMBER(N9),N9,0))</f>
        <v>0</v>
      </c>
      <c r="R8" s="41"/>
      <c r="S8" s="94">
        <f>IF(R9=0,0,IF(R9&gt;0,"+ "&amp;TEXT(R9,"[hh]:mm"),"- "&amp;TEXT(ABS(R9),"[hh]:mm")))</f>
        <v>0</v>
      </c>
    </row>
    <row r="9" spans="1:19" ht="12.75" customHeight="1">
      <c r="A9" s="91"/>
      <c r="B9" s="95"/>
      <c r="C9" s="95"/>
      <c r="D9" s="91"/>
      <c r="E9" s="95"/>
      <c r="F9" s="95"/>
      <c r="G9" s="91"/>
      <c r="H9" s="95"/>
      <c r="I9" s="95"/>
      <c r="J9" s="91"/>
      <c r="K9" s="116" t="s">
        <v>29</v>
      </c>
      <c r="L9" s="116"/>
      <c r="M9" s="91"/>
      <c r="N9" s="95"/>
      <c r="O9" s="95"/>
      <c r="P9" s="18"/>
      <c r="Q9" s="93"/>
      <c r="R9" s="29">
        <f>IF(Q8&gt;0,Q8-R$6,0)</f>
        <v>0</v>
      </c>
      <c r="S9" s="94"/>
    </row>
    <row r="10" spans="1:19" ht="12.75" customHeight="1">
      <c r="A10" s="91">
        <f>M8+3</f>
        <v>41777</v>
      </c>
      <c r="B10" s="92" t="s">
        <v>12</v>
      </c>
      <c r="C10" s="92"/>
      <c r="D10" s="91">
        <f>A10+1</f>
        <v>41778</v>
      </c>
      <c r="E10" s="92" t="s">
        <v>12</v>
      </c>
      <c r="F10" s="92"/>
      <c r="G10" s="91">
        <f>D10+1</f>
        <v>41779</v>
      </c>
      <c r="H10" s="92" t="s">
        <v>12</v>
      </c>
      <c r="I10" s="92"/>
      <c r="J10" s="91">
        <f>G10+1</f>
        <v>41780</v>
      </c>
      <c r="K10" s="92" t="s">
        <v>12</v>
      </c>
      <c r="L10" s="92"/>
      <c r="M10" s="91">
        <f>J10+1</f>
        <v>41781</v>
      </c>
      <c r="N10" s="92" t="s">
        <v>12</v>
      </c>
      <c r="O10" s="92"/>
      <c r="P10" s="40"/>
      <c r="Q10" s="93">
        <f>(IF(ISNUMBER(B11),B11,0)+IF(ISNUMBER(E11),E11,0)+IF(ISNUMBER(H11),H11,0)+IF(ISNUMBER(K11),K11,0)+IF(ISNUMBER(N11),N11,0))</f>
        <v>0</v>
      </c>
      <c r="R10" s="41"/>
      <c r="S10" s="94">
        <f>IF(R11=0,0,IF(R11&gt;0,"+ "&amp;TEXT(R11,"[hh]:mm"),"- "&amp;TEXT(ABS(R11),"[hh]:mm")))</f>
        <v>0</v>
      </c>
    </row>
    <row r="11" spans="1:19" ht="12.75" customHeight="1">
      <c r="A11" s="91"/>
      <c r="B11" s="95"/>
      <c r="C11" s="95"/>
      <c r="D11" s="91"/>
      <c r="E11" s="95"/>
      <c r="F11" s="95"/>
      <c r="G11" s="91"/>
      <c r="H11" s="95"/>
      <c r="I11" s="95"/>
      <c r="J11" s="91"/>
      <c r="K11" s="95"/>
      <c r="L11" s="95"/>
      <c r="M11" s="91"/>
      <c r="N11" s="95"/>
      <c r="O11" s="95"/>
      <c r="P11" s="18"/>
      <c r="Q11" s="93"/>
      <c r="R11" s="29">
        <f>IF(Q10&gt;0,Q10-R$6,0)</f>
        <v>0</v>
      </c>
      <c r="S11" s="94"/>
    </row>
    <row r="12" spans="1:19" ht="12.75" customHeight="1">
      <c r="A12" s="91">
        <f>M10+3</f>
        <v>41784</v>
      </c>
      <c r="B12" s="92" t="s">
        <v>12</v>
      </c>
      <c r="C12" s="92"/>
      <c r="D12" s="91">
        <f>A12+1</f>
        <v>41785</v>
      </c>
      <c r="E12" s="92" t="s">
        <v>12</v>
      </c>
      <c r="F12" s="92"/>
      <c r="G12" s="91">
        <f>D12+1</f>
        <v>41786</v>
      </c>
      <c r="H12" s="92" t="s">
        <v>12</v>
      </c>
      <c r="I12" s="92"/>
      <c r="J12" s="91">
        <f>G12+1</f>
        <v>41787</v>
      </c>
      <c r="K12" s="92" t="s">
        <v>12</v>
      </c>
      <c r="L12" s="92"/>
      <c r="M12" s="91">
        <f>J12+1</f>
        <v>41788</v>
      </c>
      <c r="N12" s="92" t="s">
        <v>12</v>
      </c>
      <c r="O12" s="92"/>
      <c r="P12" s="40"/>
      <c r="Q12" s="93">
        <f>(IF(ISNUMBER(B13),B13,0)+IF(ISNUMBER(E13),E13,0)+IF(ISNUMBER(H13),H13,0)+IF(ISNUMBER(K13),K13,0)+IF(ISNUMBER(N13),N13,0))</f>
        <v>0</v>
      </c>
      <c r="R12" s="41"/>
      <c r="S12" s="94">
        <f>IF(R13=0,0,IF(R13&gt;0,"+ "&amp;TEXT(R13,"[hh]:mm"),"- "&amp;TEXT(ABS(R13),"[hh]:mm")))</f>
        <v>0</v>
      </c>
    </row>
    <row r="13" spans="1:19" ht="12.75" customHeight="1">
      <c r="A13" s="91"/>
      <c r="B13" s="116" t="s">
        <v>29</v>
      </c>
      <c r="C13" s="116"/>
      <c r="D13" s="91"/>
      <c r="E13" s="95"/>
      <c r="F13" s="95"/>
      <c r="G13" s="91"/>
      <c r="H13" s="95"/>
      <c r="I13" s="95"/>
      <c r="J13" s="91"/>
      <c r="K13" s="95"/>
      <c r="L13" s="95"/>
      <c r="M13" s="91"/>
      <c r="N13" s="95"/>
      <c r="O13" s="95"/>
      <c r="P13" s="18"/>
      <c r="Q13" s="93"/>
      <c r="R13" s="29">
        <f>IF(Q12&gt;0,Q12-R$6,0)</f>
        <v>0</v>
      </c>
      <c r="S13" s="94"/>
    </row>
    <row r="14" spans="1:19" ht="12.75" customHeight="1">
      <c r="A14" s="91">
        <f>M12+3</f>
        <v>41791</v>
      </c>
      <c r="B14" s="92" t="s">
        <v>12</v>
      </c>
      <c r="C14" s="92"/>
      <c r="D14" s="91">
        <f>A14+1</f>
        <v>41792</v>
      </c>
      <c r="E14" s="92" t="s">
        <v>12</v>
      </c>
      <c r="F14" s="92"/>
      <c r="G14" s="91">
        <f>D14+1</f>
        <v>41793</v>
      </c>
      <c r="H14" s="92" t="s">
        <v>12</v>
      </c>
      <c r="I14" s="92"/>
      <c r="J14" s="91">
        <f>G14+1</f>
        <v>41794</v>
      </c>
      <c r="K14" s="92" t="s">
        <v>12</v>
      </c>
      <c r="L14" s="92"/>
      <c r="M14" s="91">
        <f>J14+1</f>
        <v>41795</v>
      </c>
      <c r="N14" s="92" t="s">
        <v>12</v>
      </c>
      <c r="O14" s="92"/>
      <c r="P14" s="40"/>
      <c r="Q14" s="93">
        <f>(IF(ISNUMBER(B15),B15,0)+IF(ISNUMBER(E15),E15,0)+IF(ISNUMBER(H15),H15,0)+IF(ISNUMBER(K15),K15,0)+IF(ISNUMBER(N15),N15,0))</f>
        <v>0</v>
      </c>
      <c r="R14" s="41"/>
      <c r="S14" s="94">
        <f>IF(R15=0,0,IF(R15&gt;0,"+ "&amp;TEXT(R15,"[hh]:mm"),"- "&amp;TEXT(ABS(R15),"[hh]:mm")))</f>
        <v>0</v>
      </c>
    </row>
    <row r="15" spans="1:19" ht="12.75" customHeight="1">
      <c r="A15" s="91"/>
      <c r="B15" s="95"/>
      <c r="C15" s="95"/>
      <c r="D15" s="91"/>
      <c r="E15" s="95"/>
      <c r="F15" s="95"/>
      <c r="G15" s="91"/>
      <c r="H15" s="95"/>
      <c r="I15" s="95"/>
      <c r="J15" s="91"/>
      <c r="K15" s="95"/>
      <c r="L15" s="95"/>
      <c r="M15" s="91"/>
      <c r="N15" s="95"/>
      <c r="O15" s="95"/>
      <c r="P15" s="18"/>
      <c r="Q15" s="93"/>
      <c r="R15" s="29">
        <f>IF(Q14&gt;0,Q14-R$6,0)</f>
        <v>0</v>
      </c>
      <c r="S15" s="94"/>
    </row>
    <row r="16" spans="1:19" ht="12.75" customHeight="1">
      <c r="A16" s="91">
        <f>M14+3</f>
        <v>41798</v>
      </c>
      <c r="B16" s="92" t="s">
        <v>12</v>
      </c>
      <c r="C16" s="92"/>
      <c r="D16" s="91">
        <f>A16+1</f>
        <v>41799</v>
      </c>
      <c r="E16" s="92" t="s">
        <v>12</v>
      </c>
      <c r="F16" s="92"/>
      <c r="G16" s="91">
        <f>D16+1</f>
        <v>41800</v>
      </c>
      <c r="H16" s="92" t="s">
        <v>12</v>
      </c>
      <c r="I16" s="92"/>
      <c r="J16" s="91">
        <f>G16+1</f>
        <v>41801</v>
      </c>
      <c r="K16" s="92" t="s">
        <v>12</v>
      </c>
      <c r="L16" s="92"/>
      <c r="M16" s="91">
        <f>J16+1</f>
        <v>41802</v>
      </c>
      <c r="N16" s="92" t="s">
        <v>12</v>
      </c>
      <c r="O16" s="92"/>
      <c r="P16" s="40"/>
      <c r="Q16" s="93">
        <f>(IF(ISNUMBER(B17),B17,0)+IF(ISNUMBER(E17),E17,0)+IF(ISNUMBER(H17),H17,0)+IF(ISNUMBER(K17),K17,0)+IF(ISNUMBER(N17),N17,0))</f>
        <v>0</v>
      </c>
      <c r="R16" s="41"/>
      <c r="S16" s="94">
        <f>IF(R17=0,0,IF(R17&gt;0,"+ "&amp;TEXT(R17,"[hh]:mm"),"- "&amp;TEXT(ABS(R17),"[hh]:mm")))</f>
        <v>0</v>
      </c>
    </row>
    <row r="17" spans="1:19" ht="12.75" customHeight="1">
      <c r="A17" s="91"/>
      <c r="B17" s="95"/>
      <c r="C17" s="95"/>
      <c r="D17" s="91"/>
      <c r="E17" s="95"/>
      <c r="F17" s="95"/>
      <c r="G17" s="91"/>
      <c r="H17" s="95"/>
      <c r="I17" s="95"/>
      <c r="J17" s="91"/>
      <c r="K17" s="118"/>
      <c r="L17" s="118"/>
      <c r="M17" s="91"/>
      <c r="N17" s="95"/>
      <c r="O17" s="95"/>
      <c r="P17" s="18"/>
      <c r="Q17" s="93"/>
      <c r="R17" s="29">
        <f>IF(Q16&gt;0,Q16-R$6,0)</f>
        <v>0</v>
      </c>
      <c r="S17" s="94"/>
    </row>
    <row r="18" spans="1:19" ht="12.75" customHeight="1">
      <c r="A18" s="91">
        <f>M16+3</f>
        <v>41805</v>
      </c>
      <c r="B18" s="92" t="s">
        <v>12</v>
      </c>
      <c r="C18" s="92"/>
      <c r="D18" s="91">
        <f>A18+1</f>
        <v>41806</v>
      </c>
      <c r="E18" s="92" t="s">
        <v>12</v>
      </c>
      <c r="F18" s="92"/>
      <c r="G18" s="91">
        <f>D18+1</f>
        <v>41807</v>
      </c>
      <c r="H18" s="92" t="s">
        <v>12</v>
      </c>
      <c r="I18" s="92"/>
      <c r="J18" s="91">
        <f>G18+1</f>
        <v>41808</v>
      </c>
      <c r="K18" s="92" t="s">
        <v>12</v>
      </c>
      <c r="L18" s="92"/>
      <c r="M18" s="91">
        <f>J18+1</f>
        <v>41809</v>
      </c>
      <c r="N18" s="92" t="s">
        <v>12</v>
      </c>
      <c r="O18" s="92"/>
      <c r="P18" s="40"/>
      <c r="Q18" s="93">
        <f>(IF(ISNUMBER(B19),B19,0)+IF(ISNUMBER(E19),E19,0)+IF(ISNUMBER(H19),H19,0)+IF(ISNUMBER(K19),K19,0)+IF(ISNUMBER(N19),N19,0))</f>
        <v>0</v>
      </c>
      <c r="R18" s="41"/>
      <c r="S18" s="94">
        <f>IF(R19=0,0,IF(R19&gt;0,"+ "&amp;TEXT(R19,"[hh]:mm"),"- "&amp;TEXT(ABS(R19),"[hh]:mm")))</f>
        <v>0</v>
      </c>
    </row>
    <row r="19" spans="1:19" ht="12.75" customHeight="1">
      <c r="A19" s="91"/>
      <c r="B19" s="95"/>
      <c r="C19" s="95"/>
      <c r="D19" s="91"/>
      <c r="E19" s="95"/>
      <c r="F19" s="95"/>
      <c r="G19" s="91"/>
      <c r="H19" s="95"/>
      <c r="I19" s="95"/>
      <c r="J19" s="91"/>
      <c r="K19" s="118"/>
      <c r="L19" s="118"/>
      <c r="M19" s="91"/>
      <c r="N19" s="95"/>
      <c r="O19" s="95"/>
      <c r="P19" s="18"/>
      <c r="Q19" s="93"/>
      <c r="R19" s="29">
        <f>IF(Q18&gt;0,Q18-R$6,0)</f>
        <v>0</v>
      </c>
      <c r="S19" s="94"/>
    </row>
    <row r="20" spans="1:19" ht="12.75" customHeight="1">
      <c r="A20" s="91">
        <f>M18+3</f>
        <v>41812</v>
      </c>
      <c r="B20" s="92" t="s">
        <v>12</v>
      </c>
      <c r="C20" s="92"/>
      <c r="D20" s="91">
        <f>A20+1</f>
        <v>41813</v>
      </c>
      <c r="E20" s="92" t="s">
        <v>12</v>
      </c>
      <c r="F20" s="92"/>
      <c r="G20" s="91">
        <f>D20+1</f>
        <v>41814</v>
      </c>
      <c r="H20" s="92" t="s">
        <v>12</v>
      </c>
      <c r="I20" s="92"/>
      <c r="J20" s="91">
        <f>G20+1</f>
        <v>41815</v>
      </c>
      <c r="K20" s="92" t="s">
        <v>12</v>
      </c>
      <c r="L20" s="92"/>
      <c r="M20" s="91">
        <f>J20+1</f>
        <v>41816</v>
      </c>
      <c r="N20" s="92" t="s">
        <v>12</v>
      </c>
      <c r="O20" s="92"/>
      <c r="P20" s="40"/>
      <c r="Q20" s="93">
        <f>(IF(ISNUMBER(B21),B21,0)+IF(ISNUMBER(E21),E21,0)+IF(ISNUMBER(H21),H21,0)+IF(ISNUMBER(K21),K21,0)+IF(ISNUMBER(N21),N21,0))</f>
        <v>0</v>
      </c>
      <c r="R20" s="41"/>
      <c r="S20" s="94">
        <f>IF(R21=0,0,IF(R21&gt;0,"+ "&amp;TEXT(R21,"[hh]:mm"),"- "&amp;TEXT(ABS(R21),"[hh]:mm")))</f>
        <v>0</v>
      </c>
    </row>
    <row r="21" spans="1:19" ht="12.75" customHeight="1">
      <c r="A21" s="91"/>
      <c r="B21" s="95"/>
      <c r="C21" s="95"/>
      <c r="D21" s="91"/>
      <c r="E21" s="95"/>
      <c r="F21" s="95"/>
      <c r="G21" s="91"/>
      <c r="H21" s="95"/>
      <c r="I21" s="95"/>
      <c r="J21" s="91"/>
      <c r="K21" s="95"/>
      <c r="L21" s="95"/>
      <c r="M21" s="91"/>
      <c r="N21" s="95"/>
      <c r="O21" s="95"/>
      <c r="P21" s="18"/>
      <c r="Q21" s="93"/>
      <c r="R21" s="29">
        <f>IF(Q20&gt;0,Q20-R$6,0)</f>
        <v>0</v>
      </c>
      <c r="S21" s="94"/>
    </row>
    <row r="22" spans="1:19" ht="12.75" customHeight="1">
      <c r="A22" s="91">
        <f>M20+3</f>
        <v>41819</v>
      </c>
      <c r="B22" s="92" t="s">
        <v>12</v>
      </c>
      <c r="C22" s="92"/>
      <c r="D22" s="91">
        <f>A22+1</f>
        <v>41820</v>
      </c>
      <c r="E22" s="92" t="s">
        <v>12</v>
      </c>
      <c r="F22" s="92"/>
      <c r="G22" s="91">
        <f>D22+1</f>
        <v>41821</v>
      </c>
      <c r="H22" s="92" t="s">
        <v>12</v>
      </c>
      <c r="I22" s="92"/>
      <c r="J22" s="91">
        <f>G22+1</f>
        <v>41822</v>
      </c>
      <c r="K22" s="92" t="s">
        <v>12</v>
      </c>
      <c r="L22" s="92"/>
      <c r="M22" s="91">
        <f>J22+1</f>
        <v>41823</v>
      </c>
      <c r="N22" s="92" t="s">
        <v>12</v>
      </c>
      <c r="O22" s="92"/>
      <c r="P22" s="40"/>
      <c r="Q22" s="93">
        <f>(IF(ISNUMBER(B23),B23,0)+IF(ISNUMBER(E23),E23,0)+IF(ISNUMBER(H23),H23,0)+IF(ISNUMBER(K23),K23,0)+IF(ISNUMBER(N23),N23,0))</f>
        <v>0</v>
      </c>
      <c r="R22" s="41"/>
      <c r="S22" s="94">
        <f>IF(R23=0,0,IF(R23&gt;0,"+ "&amp;TEXT(R23,"[hh]:mm"),"- "&amp;TEXT(ABS(R23),"[hh]:mm")))</f>
        <v>0</v>
      </c>
    </row>
    <row r="23" spans="1:19" ht="12.75" customHeight="1">
      <c r="A23" s="91"/>
      <c r="B23" s="95"/>
      <c r="C23" s="95"/>
      <c r="D23" s="91"/>
      <c r="E23" s="95"/>
      <c r="F23" s="95"/>
      <c r="G23" s="91"/>
      <c r="H23" s="95"/>
      <c r="I23" s="95"/>
      <c r="J23" s="91"/>
      <c r="K23" s="95"/>
      <c r="L23" s="95"/>
      <c r="M23" s="91"/>
      <c r="N23" s="95"/>
      <c r="O23" s="95"/>
      <c r="P23" s="18"/>
      <c r="Q23" s="93"/>
      <c r="R23" s="29">
        <f>IF(Q22&gt;0,Q22-R$6,0)</f>
        <v>0</v>
      </c>
      <c r="S23" s="94"/>
    </row>
    <row r="24" ht="12.75" customHeight="1">
      <c r="S24" s="27"/>
    </row>
    <row r="25" spans="1:19" ht="54" customHeight="1">
      <c r="A25" s="85" t="s">
        <v>13</v>
      </c>
      <c r="B25" s="85"/>
      <c r="C25" s="85"/>
      <c r="D25" s="85"/>
      <c r="E25" s="85"/>
      <c r="F25" s="85"/>
      <c r="G25" s="85"/>
      <c r="H25" s="85"/>
      <c r="I25" s="85"/>
      <c r="J25" s="85"/>
      <c r="K25" s="85"/>
      <c r="L25" s="85"/>
      <c r="M25" s="85"/>
      <c r="N25" s="85"/>
      <c r="Q25" s="19" t="str">
        <f>'Période 1'!Q27</f>
        <v>Solde 
à récupérer* pour la
période</v>
      </c>
      <c r="R25" s="20">
        <f>IF(AND((ISNUMBER(R9)),(R9&gt;0)),R9,0)+IF(AND((ISNUMBER(R11)),(R11&gt;0)),R11,0)+IF(AND((ISNUMBER(R13)),(R13&gt;0)),R13,0)+IF(AND((ISNUMBER(R15)),(R15&gt;0)),R15,0)+IF(AND((ISNUMBER(R17)),(R17&gt;0)),R17,0)+IF(AND((ISNUMBER(R19)),(R19&gt;0)),R19,0)+IF(AND((ISNUMBER(R21)),(R21&gt;0)),R21,0)+IF(AND((ISNUMBER(R23)),(R23&gt;0)),R23,0)</f>
        <v>0</v>
      </c>
      <c r="S25" s="69">
        <f>IF(R25&lt;=0,0,IF(R25&gt;0,TEXT(R25,"[hh]:mm"),"0"))</f>
        <v>0</v>
      </c>
    </row>
    <row r="26" spans="1:19" ht="12.75" customHeight="1">
      <c r="A26" s="1"/>
      <c r="Q26" s="30"/>
      <c r="R26" s="31"/>
      <c r="S26" s="56"/>
    </row>
    <row r="27" spans="1:19" ht="26.25" customHeight="1">
      <c r="A27" s="113"/>
      <c r="B27" s="113"/>
      <c r="C27" s="113"/>
      <c r="D27" s="113"/>
      <c r="E27" s="32"/>
      <c r="F27" s="45"/>
      <c r="G27" s="64"/>
      <c r="H27" s="65"/>
      <c r="I27" s="45"/>
      <c r="J27" s="66"/>
      <c r="K27" s="67"/>
      <c r="L27" s="45"/>
      <c r="M27" s="66"/>
      <c r="N27" s="67"/>
      <c r="O27" s="45"/>
      <c r="P27" s="42"/>
      <c r="Q27" s="19" t="s">
        <v>20</v>
      </c>
      <c r="R27" s="35">
        <f>IF('Période 4'!R29&lt;0,'Période 4'!R29,R25+'Période 4'!R29)</f>
        <v>0</v>
      </c>
      <c r="S27" s="70">
        <f>IF(R27=0,0,IF(R27&gt;0,"+ "&amp;TEXT(R27,"[hh]:mm"),"Erreur de récupération"))</f>
        <v>0</v>
      </c>
    </row>
    <row r="28" spans="1:19" ht="12.75" customHeight="1" thickBot="1">
      <c r="A28" s="1" t="s">
        <v>24</v>
      </c>
      <c r="P28"/>
      <c r="S28" s="27"/>
    </row>
    <row r="29" spans="1:19" ht="12.75" customHeight="1">
      <c r="A29" s="79" t="s">
        <v>25</v>
      </c>
      <c r="B29" s="80"/>
      <c r="C29" s="81"/>
      <c r="E29" s="21" t="s">
        <v>14</v>
      </c>
      <c r="F29" s="21" t="s">
        <v>15</v>
      </c>
      <c r="H29" s="21" t="s">
        <v>14</v>
      </c>
      <c r="I29" s="21" t="s">
        <v>15</v>
      </c>
      <c r="K29" s="21" t="s">
        <v>14</v>
      </c>
      <c r="L29" s="21" t="s">
        <v>15</v>
      </c>
      <c r="N29" s="21" t="s">
        <v>14</v>
      </c>
      <c r="O29" s="21" t="s">
        <v>15</v>
      </c>
      <c r="P29"/>
      <c r="Q29" s="86" t="s">
        <v>16</v>
      </c>
      <c r="R29" s="87">
        <f>SUM(F30,I30,L30,O30)</f>
        <v>0</v>
      </c>
      <c r="S29" s="117" t="str">
        <f>IF(R29&gt;R27,"Vous tentez de récupérer trop d'heures...",TEXT(R29,"[hh]:mm"))</f>
        <v>00:00</v>
      </c>
    </row>
    <row r="30" spans="1:19" ht="40.5" customHeight="1" thickBot="1">
      <c r="A30" s="82"/>
      <c r="B30" s="83"/>
      <c r="C30" s="84"/>
      <c r="E30" s="54"/>
      <c r="F30" s="53"/>
      <c r="G30" s="52"/>
      <c r="H30" s="54"/>
      <c r="I30" s="53"/>
      <c r="J30" s="52"/>
      <c r="K30" s="54"/>
      <c r="L30" s="53"/>
      <c r="M30" s="52"/>
      <c r="N30" s="54"/>
      <c r="O30" s="53"/>
      <c r="P30"/>
      <c r="Q30" s="86"/>
      <c r="R30" s="88"/>
      <c r="S30" s="90"/>
    </row>
    <row r="31" spans="3:19" ht="12.75" customHeight="1">
      <c r="C31" s="22"/>
      <c r="P31"/>
      <c r="Q31" s="23"/>
      <c r="S31" s="22"/>
    </row>
    <row r="32" spans="3:19" ht="25.5" customHeight="1">
      <c r="C32" s="22"/>
      <c r="P32"/>
      <c r="Q32" s="24" t="s">
        <v>17</v>
      </c>
      <c r="R32" s="28">
        <f>'Période 4'!R34+'Période 5'!R25-'Période 5'!R29</f>
        <v>0</v>
      </c>
      <c r="S32" s="57">
        <f>IF(R32&gt;=0,R27-R29,"Erreur de récupération")</f>
        <v>0</v>
      </c>
    </row>
    <row r="34" spans="3:16" ht="12.75" customHeight="1">
      <c r="C34" s="107" t="str">
        <f>'Période 4'!C36</f>
        <v>Solde à récupérer* : voir le Décret n° 2014-942 du 20 août 2014 relatif aux obligations de service des personnels enseignants du premier degré :</v>
      </c>
      <c r="D34" s="107"/>
      <c r="E34" s="107"/>
      <c r="F34" s="107"/>
      <c r="G34" s="107"/>
      <c r="H34" s="107"/>
      <c r="I34" s="107"/>
      <c r="J34" s="107"/>
      <c r="K34" s="107"/>
      <c r="L34" s="107"/>
      <c r="M34" s="107"/>
      <c r="N34" s="107"/>
      <c r="O34" s="107"/>
      <c r="P34"/>
    </row>
    <row r="35" spans="3:16" ht="12.75" customHeight="1">
      <c r="C35" s="108" t="str">
        <f>HYPERLINK('Période 4'!C37,'Période 4'!C37)</f>
        <v>http://www.legifrance.gouv.fr/affichTexte.do?cidTexte=JORFTEXT000029390985&amp;dateTexte=&amp;categorieLien=id </v>
      </c>
      <c r="D35" s="108"/>
      <c r="E35" s="108"/>
      <c r="F35" s="108"/>
      <c r="G35" s="108"/>
      <c r="H35" s="108"/>
      <c r="I35" s="108"/>
      <c r="J35" s="108"/>
      <c r="K35" s="108"/>
      <c r="L35" s="108"/>
      <c r="M35" s="108"/>
      <c r="N35" s="108"/>
      <c r="O35" s="108"/>
      <c r="P35"/>
    </row>
  </sheetData>
  <sheetProtection password="D359" sheet="1" objects="1" scenarios="1" selectLockedCells="1"/>
  <mergeCells count="158">
    <mergeCell ref="A3:C3"/>
    <mergeCell ref="D3:K3"/>
    <mergeCell ref="A4:C4"/>
    <mergeCell ref="D4:K4"/>
    <mergeCell ref="A1:C1"/>
    <mergeCell ref="D1:K1"/>
    <mergeCell ref="A2:C2"/>
    <mergeCell ref="D2:K2"/>
    <mergeCell ref="A8:A9"/>
    <mergeCell ref="B8:C8"/>
    <mergeCell ref="D8:D9"/>
    <mergeCell ref="E8:F8"/>
    <mergeCell ref="B9:C9"/>
    <mergeCell ref="E9:F9"/>
    <mergeCell ref="A6:N6"/>
    <mergeCell ref="A7:C7"/>
    <mergeCell ref="D7:F7"/>
    <mergeCell ref="G7:I7"/>
    <mergeCell ref="J7:L7"/>
    <mergeCell ref="M7:O7"/>
    <mergeCell ref="M8:M9"/>
    <mergeCell ref="N8:O8"/>
    <mergeCell ref="Q8:Q9"/>
    <mergeCell ref="S8:S9"/>
    <mergeCell ref="N9:O9"/>
    <mergeCell ref="G8:G9"/>
    <mergeCell ref="H8:I8"/>
    <mergeCell ref="J8:J9"/>
    <mergeCell ref="K8:L8"/>
    <mergeCell ref="H9:I9"/>
    <mergeCell ref="K9:L9"/>
    <mergeCell ref="S10:S11"/>
    <mergeCell ref="N11:O11"/>
    <mergeCell ref="G10:G11"/>
    <mergeCell ref="H10:I10"/>
    <mergeCell ref="J10:J11"/>
    <mergeCell ref="K10:L10"/>
    <mergeCell ref="H11:I11"/>
    <mergeCell ref="K11:L11"/>
    <mergeCell ref="A10:A11"/>
    <mergeCell ref="B10:C10"/>
    <mergeCell ref="D10:D11"/>
    <mergeCell ref="E10:F10"/>
    <mergeCell ref="B11:C11"/>
    <mergeCell ref="E11:F11"/>
    <mergeCell ref="A12:A13"/>
    <mergeCell ref="B12:C12"/>
    <mergeCell ref="D12:D13"/>
    <mergeCell ref="E12:F12"/>
    <mergeCell ref="B13:C13"/>
    <mergeCell ref="E13:F13"/>
    <mergeCell ref="M10:M11"/>
    <mergeCell ref="N10:O10"/>
    <mergeCell ref="Q10:Q11"/>
    <mergeCell ref="M12:M13"/>
    <mergeCell ref="N12:O12"/>
    <mergeCell ref="Q12:Q13"/>
    <mergeCell ref="S12:S13"/>
    <mergeCell ref="N13:O13"/>
    <mergeCell ref="G12:G13"/>
    <mergeCell ref="H12:I12"/>
    <mergeCell ref="J12:J13"/>
    <mergeCell ref="K12:L12"/>
    <mergeCell ref="H13:I13"/>
    <mergeCell ref="K13:L13"/>
    <mergeCell ref="S14:S15"/>
    <mergeCell ref="N15:O15"/>
    <mergeCell ref="G14:G15"/>
    <mergeCell ref="H14:I14"/>
    <mergeCell ref="J14:J15"/>
    <mergeCell ref="K14:L14"/>
    <mergeCell ref="H15:I15"/>
    <mergeCell ref="K15:L15"/>
    <mergeCell ref="M14:M15"/>
    <mergeCell ref="N14:O14"/>
    <mergeCell ref="Q14:Q15"/>
    <mergeCell ref="A14:A15"/>
    <mergeCell ref="B14:C14"/>
    <mergeCell ref="D14:D15"/>
    <mergeCell ref="E14:F14"/>
    <mergeCell ref="B15:C15"/>
    <mergeCell ref="E15:F15"/>
    <mergeCell ref="A16:A17"/>
    <mergeCell ref="B16:C16"/>
    <mergeCell ref="D16:D17"/>
    <mergeCell ref="E16:F16"/>
    <mergeCell ref="B17:C17"/>
    <mergeCell ref="E17:F17"/>
    <mergeCell ref="M16:M17"/>
    <mergeCell ref="N16:O16"/>
    <mergeCell ref="Q16:Q17"/>
    <mergeCell ref="S16:S17"/>
    <mergeCell ref="N17:O17"/>
    <mergeCell ref="G16:G17"/>
    <mergeCell ref="H16:I16"/>
    <mergeCell ref="J16:J17"/>
    <mergeCell ref="K16:L16"/>
    <mergeCell ref="H17:I17"/>
    <mergeCell ref="K17:L17"/>
    <mergeCell ref="S18:S19"/>
    <mergeCell ref="N19:O19"/>
    <mergeCell ref="G18:G19"/>
    <mergeCell ref="H18:I18"/>
    <mergeCell ref="J18:J19"/>
    <mergeCell ref="K18:L18"/>
    <mergeCell ref="H19:I19"/>
    <mergeCell ref="K19:L19"/>
    <mergeCell ref="A18:A19"/>
    <mergeCell ref="B18:C18"/>
    <mergeCell ref="D18:D19"/>
    <mergeCell ref="E18:F18"/>
    <mergeCell ref="B19:C19"/>
    <mergeCell ref="E19:F19"/>
    <mergeCell ref="A20:A21"/>
    <mergeCell ref="B20:C20"/>
    <mergeCell ref="D20:D21"/>
    <mergeCell ref="E20:F20"/>
    <mergeCell ref="B21:C21"/>
    <mergeCell ref="E21:F21"/>
    <mergeCell ref="M18:M19"/>
    <mergeCell ref="N18:O18"/>
    <mergeCell ref="Q18:Q19"/>
    <mergeCell ref="M20:M21"/>
    <mergeCell ref="N20:O20"/>
    <mergeCell ref="Q20:Q21"/>
    <mergeCell ref="S20:S21"/>
    <mergeCell ref="N21:O21"/>
    <mergeCell ref="S22:S23"/>
    <mergeCell ref="N23:O23"/>
    <mergeCell ref="G20:G21"/>
    <mergeCell ref="H20:I20"/>
    <mergeCell ref="J20:J21"/>
    <mergeCell ref="K20:L20"/>
    <mergeCell ref="H21:I21"/>
    <mergeCell ref="K21:L21"/>
    <mergeCell ref="Q29:Q30"/>
    <mergeCell ref="R29:R30"/>
    <mergeCell ref="S29:S30"/>
    <mergeCell ref="A25:N25"/>
    <mergeCell ref="A27:D27"/>
    <mergeCell ref="C34:O34"/>
    <mergeCell ref="C35:O35"/>
    <mergeCell ref="A29:C30"/>
    <mergeCell ref="M22:M23"/>
    <mergeCell ref="N22:O22"/>
    <mergeCell ref="A22:A23"/>
    <mergeCell ref="B22:C22"/>
    <mergeCell ref="D22:D23"/>
    <mergeCell ref="E22:F22"/>
    <mergeCell ref="B23:C23"/>
    <mergeCell ref="E23:F23"/>
    <mergeCell ref="G22:G23"/>
    <mergeCell ref="H22:I22"/>
    <mergeCell ref="J22:J23"/>
    <mergeCell ref="K22:L22"/>
    <mergeCell ref="H23:I23"/>
    <mergeCell ref="K23:L23"/>
    <mergeCell ref="Q22:Q23"/>
  </mergeCells>
  <conditionalFormatting sqref="R15 R19 R11 R23 R25 R9 R13 R17 R21">
    <cfRule type="cellIs" priority="15" dxfId="1" operator="greaterThan" stopIfTrue="1">
      <formula>0</formula>
    </cfRule>
    <cfRule type="cellIs" priority="16" dxfId="0" operator="lessThanOrEqual" stopIfTrue="1">
      <formula>0</formula>
    </cfRule>
  </conditionalFormatting>
  <conditionalFormatting sqref="E18:F18 B20:C20 E16:F16 K10:L10 K12:L12 B8:C8 B10:C10 B12:C12 H14:I14 H16:I16 H18:I18 E20:F20 B22:C22 E8:F8 E10:F10 E12:F12 N14:P14 N16:P16 N18:P18 E22:F22 B14:C14 B16:C16 K16:L16 K18:L18 H20:I20 H22:I22 H12:I12 N12:P12 H8:I8 H10:I10 N8:P8 N10:P10 E14:F14 K20:L20 K22:L22 N20:P20 N22:P22 B18:C18 K8:L8 K14:L14">
    <cfRule type="cellIs" priority="17" dxfId="13" operator="equal" stopIfTrue="1">
      <formula>"école"</formula>
    </cfRule>
  </conditionalFormatting>
  <conditionalFormatting sqref="S32">
    <cfRule type="expression" priority="18" dxfId="1" stopIfTrue="1">
      <formula>IF('Période 5'!#REF!&lt;&gt;0,1,0)</formula>
    </cfRule>
    <cfRule type="expression" priority="19" dxfId="0" stopIfTrue="1">
      <formula>IF('Période 5'!#REF!=0,1,0)</formula>
    </cfRule>
  </conditionalFormatting>
  <conditionalFormatting sqref="S29:S30">
    <cfRule type="expression" priority="20" dxfId="10" stopIfTrue="1">
      <formula>IF('Période 5'!#REF!&gt;'Période 5'!#REF!,1,0)</formula>
    </cfRule>
    <cfRule type="expression" priority="21" dxfId="2" stopIfTrue="1">
      <formula>IF('Période 5'!#REF!&lt;='Période 5'!#REF!,1,0)</formula>
    </cfRule>
  </conditionalFormatting>
  <conditionalFormatting sqref="S8:S23">
    <cfRule type="expression" priority="8" dxfId="1" stopIfTrue="1">
      <formula>IF(R9&gt;0,1,0)</formula>
    </cfRule>
    <cfRule type="expression" priority="9" dxfId="0" stopIfTrue="1">
      <formula>IF(R9&lt;=0,1,0)</formula>
    </cfRule>
  </conditionalFormatting>
  <conditionalFormatting sqref="S25">
    <cfRule type="expression" priority="6" dxfId="1" stopIfTrue="1">
      <formula>IF(R25&gt;0,1,0)</formula>
    </cfRule>
    <cfRule type="expression" priority="7" dxfId="0" stopIfTrue="1">
      <formula>IF(R25&lt;=0,1,0)</formula>
    </cfRule>
  </conditionalFormatting>
  <conditionalFormatting sqref="S27">
    <cfRule type="expression" priority="3" dxfId="1" stopIfTrue="1">
      <formula>IF(R27&gt;0,1,0)</formula>
    </cfRule>
    <cfRule type="cellIs" priority="4" dxfId="3" operator="equal" stopIfTrue="1">
      <formula>"Erreur de récupération"</formula>
    </cfRule>
    <cfRule type="expression" priority="5" dxfId="2" stopIfTrue="1">
      <formula>IF(R27&lt;=0,1,0)</formula>
    </cfRule>
  </conditionalFormatting>
  <conditionalFormatting sqref="R27">
    <cfRule type="cellIs" priority="1" dxfId="1" operator="greaterThan" stopIfTrue="1">
      <formula>0</formula>
    </cfRule>
    <cfRule type="cellIs" priority="2" dxfId="0" operator="lessThanOrEqual" stopIfTrue="1">
      <formula>0</formula>
    </cfRule>
  </conditionalFormatting>
  <dataValidations count="3">
    <dataValidation type="time" allowBlank="1" showErrorMessage="1" errorTitle="Erreur de saisie" error="Soit le format horaire n'est pas respecté, soit l'horaire saisi est ... impossible pour une journée..." sqref="B9:C9 E9:F9 H9:I9 N9:O9 B11:C11 E11:F11 H11:I11 K11:L11 N11:O11 L9 E13:F13 H13:I13 K13:L13 N13:O13 B15:C15 E15:F15 H15:I15 K15 N15:O15 B17:C17 E17:F17 H17:I17 N17:O17 B19 E19:F19 H19:I19 N19:O19 B21:C21 E21:F21 H21:I21 K21:L21 N21:O21 B23:C23 E23:F23 H23:I23 K23:L23 N23:O23 F27 I27 L27 O27 C13">
      <formula1>0.041666666666666664</formula1>
      <formula2>0.25</formula2>
    </dataValidation>
    <dataValidation type="date" allowBlank="1" showInputMessage="1" showErrorMessage="1" promptTitle="Date" prompt="Saisir la date au format : jj/mm/aa ou jj/mm/aaaa" errorTitle="Erreur de saisie ?" error="Le format de date (jj/mm/aa) n'a pas été respecté" sqref="E30 H30 K30 N30">
      <formula1>41883</formula1>
      <formula2>55032</formula2>
    </dataValidation>
    <dataValidation type="time" operator="lessThanOrEqual" allowBlank="1" showInputMessage="1" showErrorMessage="1" promptTitle="Heures récupérées" prompt="Saisir les heures récupérées au format : hh:mm" errorTitle="Erreur de saisie ?" error="Soit le nombre d'heures est trop élevé pour une journée...&#13;Soit le format horaire (hh:mm) n'a pas été respecté" sqref="F30 I30 L30 O30">
      <formula1>0.25</formula1>
    </dataValidation>
  </dataValidations>
  <printOptions/>
  <pageMargins left="0.3937007874015748" right="0.3937007874015748" top="0.7874015748031497" bottom="0.7874015748031497" header="0.5118110236220472" footer="0.5118110236220472"/>
  <pageSetup fitToHeight="1" fitToWidth="1" horizontalDpi="300" verticalDpi="300" orientation="landscape" paperSize="9" scale="78"/>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snu28</dc:creator>
  <cp:keywords/>
  <dc:description/>
  <cp:lastModifiedBy>snu28</cp:lastModifiedBy>
  <cp:lastPrinted>2014-09-03T03:27:59Z</cp:lastPrinted>
  <dcterms:created xsi:type="dcterms:W3CDTF">2014-09-03T03:32:20Z</dcterms:created>
  <dcterms:modified xsi:type="dcterms:W3CDTF">2014-09-09T06:56:51Z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